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430" activeTab="1"/>
  </bookViews>
  <sheets>
    <sheet name="Доходы" sheetId="1" r:id="rId1"/>
    <sheet name="Расходы" sheetId="2" r:id="rId2"/>
  </sheets>
  <definedNames>
    <definedName name="_xlnm.Print_Area" localSheetId="0">Доходы!$A$1:$P$46</definedName>
  </definedNames>
  <calcPr calcId="145621"/>
</workbook>
</file>

<file path=xl/calcChain.xml><?xml version="1.0" encoding="utf-8"?>
<calcChain xmlns="http://schemas.openxmlformats.org/spreadsheetml/2006/main">
  <c r="C55" i="2" l="1"/>
  <c r="O55" i="2" s="1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6" i="1" l="1"/>
  <c r="P6" i="1" s="1"/>
  <c r="O7" i="1"/>
  <c r="P7" i="1" s="1"/>
  <c r="N29" i="1"/>
  <c r="M29" i="1"/>
  <c r="O9" i="1" l="1"/>
  <c r="O11" i="1"/>
  <c r="O12" i="1"/>
  <c r="O13" i="1"/>
  <c r="O14" i="1"/>
  <c r="O16" i="1"/>
  <c r="O17" i="1"/>
  <c r="O18" i="1"/>
  <c r="O20" i="1"/>
  <c r="O21" i="1"/>
  <c r="O22" i="1"/>
  <c r="O23" i="1"/>
  <c r="O25" i="1"/>
  <c r="O26" i="1"/>
  <c r="O27" i="1"/>
  <c r="O28" i="1"/>
  <c r="O30" i="1"/>
  <c r="O31" i="1"/>
  <c r="O32" i="1"/>
  <c r="O33" i="1"/>
  <c r="O34" i="1"/>
  <c r="O35" i="1"/>
  <c r="O36" i="1"/>
  <c r="O39" i="1"/>
  <c r="O40" i="1"/>
  <c r="O41" i="1"/>
  <c r="O42" i="1"/>
  <c r="O43" i="1"/>
  <c r="O44" i="1"/>
  <c r="O45" i="1"/>
  <c r="N38" i="1"/>
  <c r="N37" i="1" s="1"/>
  <c r="N15" i="1"/>
  <c r="N10" i="1"/>
  <c r="N4" i="1" s="1"/>
  <c r="N8" i="1"/>
  <c r="N5" i="1"/>
  <c r="E38" i="1"/>
  <c r="F38" i="1"/>
  <c r="G38" i="1"/>
  <c r="H38" i="1"/>
  <c r="I38" i="1"/>
  <c r="J38" i="1"/>
  <c r="K38" i="1"/>
  <c r="L38" i="1"/>
  <c r="M38" i="1"/>
  <c r="N46" i="1" l="1"/>
  <c r="M37" i="1"/>
  <c r="M19" i="1"/>
  <c r="M15" i="1"/>
  <c r="M10" i="1"/>
  <c r="M8" i="1"/>
  <c r="L37" i="1"/>
  <c r="L29" i="1"/>
  <c r="L19" i="1"/>
  <c r="L15" i="1"/>
  <c r="L10" i="1"/>
  <c r="L8" i="1"/>
  <c r="L5" i="1"/>
  <c r="K37" i="1"/>
  <c r="K29" i="1"/>
  <c r="K19" i="1"/>
  <c r="K15" i="1"/>
  <c r="K10" i="1"/>
  <c r="K8" i="1"/>
  <c r="K5" i="1"/>
  <c r="M4" i="1" l="1"/>
  <c r="L4" i="1"/>
  <c r="L46" i="1" s="1"/>
  <c r="K4" i="1"/>
  <c r="J5" i="1"/>
  <c r="J8" i="1"/>
  <c r="J10" i="1"/>
  <c r="J19" i="1"/>
  <c r="J24" i="1"/>
  <c r="J29" i="1"/>
  <c r="J37" i="1"/>
  <c r="P11" i="1"/>
  <c r="I29" i="1"/>
  <c r="D10" i="1"/>
  <c r="E10" i="1"/>
  <c r="F10" i="1"/>
  <c r="G10" i="1"/>
  <c r="H10" i="1"/>
  <c r="I10" i="1"/>
  <c r="C10" i="1"/>
  <c r="O10" i="1" l="1"/>
  <c r="M46" i="1"/>
  <c r="J4" i="1"/>
  <c r="J46" i="1" s="1"/>
  <c r="K46" i="1"/>
  <c r="D29" i="1"/>
  <c r="E29" i="1"/>
  <c r="F29" i="1"/>
  <c r="G29" i="1"/>
  <c r="H29" i="1"/>
  <c r="C29" i="1"/>
  <c r="P33" i="1"/>
  <c r="C15" i="1"/>
  <c r="D15" i="1"/>
  <c r="E15" i="1"/>
  <c r="F15" i="1"/>
  <c r="G15" i="1"/>
  <c r="I15" i="1"/>
  <c r="P14" i="1"/>
  <c r="P13" i="1"/>
  <c r="O29" i="1" l="1"/>
  <c r="P32" i="1"/>
  <c r="P31" i="1"/>
  <c r="P12" i="1" l="1"/>
  <c r="H24" i="1" l="1"/>
  <c r="G24" i="1"/>
  <c r="O24" i="1" s="1"/>
  <c r="P25" i="1"/>
  <c r="D19" i="1" l="1"/>
  <c r="E19" i="1"/>
  <c r="F19" i="1"/>
  <c r="G19" i="1"/>
  <c r="H19" i="1"/>
  <c r="I19" i="1"/>
  <c r="C19" i="1"/>
  <c r="P26" i="1"/>
  <c r="P27" i="1"/>
  <c r="P21" i="1"/>
  <c r="O19" i="1" l="1"/>
  <c r="P44" i="1"/>
  <c r="P23" i="1"/>
  <c r="P18" i="1"/>
  <c r="H15" i="1"/>
  <c r="O15" i="1" s="1"/>
  <c r="P30" i="1" l="1"/>
  <c r="P34" i="1"/>
  <c r="P35" i="1"/>
  <c r="P29" i="1"/>
  <c r="D5" i="1"/>
  <c r="E5" i="1"/>
  <c r="F5" i="1"/>
  <c r="G5" i="1"/>
  <c r="H5" i="1"/>
  <c r="I5" i="1"/>
  <c r="C5" i="1"/>
  <c r="D8" i="1"/>
  <c r="O8" i="1" s="1"/>
  <c r="E8" i="1"/>
  <c r="F8" i="1"/>
  <c r="G8" i="1"/>
  <c r="H8" i="1"/>
  <c r="I8" i="1"/>
  <c r="C8" i="1"/>
  <c r="O5" i="1" l="1"/>
  <c r="P5" i="1"/>
  <c r="D4" i="1"/>
  <c r="E4" i="1"/>
  <c r="F4" i="1"/>
  <c r="G4" i="1"/>
  <c r="H4" i="1"/>
  <c r="I4" i="1"/>
  <c r="C4" i="1"/>
  <c r="D38" i="1"/>
  <c r="O38" i="1" s="1"/>
  <c r="E37" i="1"/>
  <c r="F37" i="1"/>
  <c r="G37" i="1"/>
  <c r="H37" i="1"/>
  <c r="I37" i="1"/>
  <c r="C38" i="1"/>
  <c r="C37" i="1" s="1"/>
  <c r="P8" i="1"/>
  <c r="P9" i="1"/>
  <c r="P10" i="1"/>
  <c r="P15" i="1"/>
  <c r="P16" i="1"/>
  <c r="P17" i="1"/>
  <c r="P19" i="1"/>
  <c r="P20" i="1"/>
  <c r="P22" i="1"/>
  <c r="P24" i="1"/>
  <c r="P28" i="1"/>
  <c r="P36" i="1"/>
  <c r="P39" i="1"/>
  <c r="P40" i="1"/>
  <c r="P41" i="1"/>
  <c r="P42" i="1"/>
  <c r="P43" i="1"/>
  <c r="P45" i="1"/>
  <c r="O4" i="1" l="1"/>
  <c r="P4" i="1"/>
  <c r="D37" i="1"/>
  <c r="P38" i="1"/>
  <c r="F46" i="1"/>
  <c r="C46" i="1"/>
  <c r="E46" i="1"/>
  <c r="I46" i="1"/>
  <c r="H46" i="1"/>
  <c r="G46" i="1"/>
  <c r="O37" i="1" l="1"/>
  <c r="P37" i="1" s="1"/>
  <c r="D46" i="1"/>
  <c r="O46" i="1" s="1"/>
  <c r="P46" i="1"/>
</calcChain>
</file>

<file path=xl/sharedStrings.xml><?xml version="1.0" encoding="utf-8"?>
<sst xmlns="http://schemas.openxmlformats.org/spreadsheetml/2006/main" count="220" uniqueCount="218">
  <si>
    <t>Код бюджетной классификации</t>
  </si>
  <si>
    <t>Наименование доходов</t>
  </si>
  <si>
    <t>Итого изменений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</si>
  <si>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</si>
  <si>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</si>
  <si>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</si>
  <si>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</si>
  <si>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000 1 01 01000 00 0000 110</t>
  </si>
  <si>
    <t>Налог на прибыль организаций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</si>
  <si>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</si>
  <si>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</si>
  <si>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</si>
  <si>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</si>
  <si>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</si>
  <si>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</si>
  <si>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</si>
  <si>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</si>
  <si>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</si>
  <si>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</si>
  <si>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</si>
  <si>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</si>
  <si>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</si>
  <si>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</si>
  <si>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</si>
  <si>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</si>
  <si>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</si>
  <si>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</si>
  <si>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</si>
  <si>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бюджетной системы Российской Федерации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</si>
  <si>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</si>
  <si>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</si>
  <si>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</si>
  <si>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бюджетной системы Российской Федерации</t>
  </si>
  <si>
    <t>000 2 02 04000 00 0000 151</t>
  </si>
  <si>
    <t>Иные межбюджетные трансферты</t>
  </si>
  <si>
    <t>ИТОГО ДОХОДОВ</t>
  </si>
  <si>
    <t>Налог на игорный бизнес</t>
  </si>
  <si>
    <t>000 1 06 05000 02 0000 110</t>
  </si>
  <si>
    <t>ГОСУДАРСТВЕННАЯ ПОШЛИНА</t>
  </si>
  <si>
    <t>000 1 08 00000 00 0000 000</t>
  </si>
  <si>
    <t>ДОХОДЫ ОТ ИСПОЛЬЗОВАНИЯ ИМУЩЕСТВА, НАХОДЯЩЕГОСЯ В ГОСУДАРСТВЕННОЙ И МУНИЦИПАЛЬНОЙ СОБСТВЕННОСТИ</t>
  </si>
  <si>
    <t xml:space="preserve">ПЛАТЕЖИ ПРИ ПОЛЬЗОВАНИИ ПРИРОДНЫМИ РЕСУРСАМИ </t>
  </si>
  <si>
    <t>000 1 12 00000 00 0000 000</t>
  </si>
  <si>
    <t>ДОХОДЫ ОТ ОКАЗАНИЯ ПЛАТНЫХ УСЛУГ (РАБОТ) И КОМПЕНСАЦИИ ЗАТРАТ  ГОСУДАРСТВА</t>
  </si>
  <si>
    <t>000 1 13 00000 00 0000 000</t>
  </si>
  <si>
    <t>000 1 11 00000 00 0000 000</t>
  </si>
  <si>
    <t>ДОХОДЫ ОТ ПРОДАЖИ МАТЕРИАЛЬНЫХ И НЕМАТЕРИАЛЬНЫХ АКТИВОВ</t>
  </si>
  <si>
    <t>000 1 14 00000 00 0000 000</t>
  </si>
  <si>
    <t>АДМИНИСТРАТИВНЫЕ ПЛАТЕЖИ И СБОРЫ</t>
  </si>
  <si>
    <t>000 1 15 00000 00 0000 000</t>
  </si>
  <si>
    <t>ШТРАФЫ, САНКЦИИ, ВОЗМЕЩЕНИЕ УЩЕРБА</t>
  </si>
  <si>
    <t>000 1 16 00000 00 0000 000</t>
  </si>
  <si>
    <t>000 1 17 00000 00 0000 000</t>
  </si>
  <si>
    <t>000 2 03 00000 00 0000 000</t>
  </si>
  <si>
    <t>000 2 04 00000 00 0000 000</t>
  </si>
  <si>
    <t>000 2 07 00000 00 0000 000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</si>
  <si>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</si>
  <si>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</si>
  <si>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</si>
  <si>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>ПРОЧИЕ НЕНАЛОГОВЫЕ ДОХОДЫ</t>
  </si>
  <si>
    <t>Доходы от продажи квартир</t>
  </si>
  <si>
    <t>000 1 14 01000 00 0000 410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</si>
  <si>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</si>
  <si>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</si>
  <si>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000 1 12 02000 00 0000 000</t>
  </si>
  <si>
    <t>000 1 12 04000 00 0000 000</t>
  </si>
  <si>
    <t>Платежи за пользование недрами</t>
  </si>
  <si>
    <t>Плата за использование лесов</t>
  </si>
  <si>
    <t>000 1 12 01000 00 0000 000</t>
  </si>
  <si>
    <t>Платежи за негативное воздействие на окружающую среду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</si>
  <si>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</si>
  <si>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</si>
  <si>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000 1 14 06000 00 0000 410</t>
  </si>
  <si>
    <t>Доходы от продажи земельных участков, находящихся в государственной и муниципальной собственности</t>
  </si>
  <si>
    <t>в  рублях</t>
  </si>
  <si>
    <t>000 1 05 02000 00 0000 000</t>
  </si>
  <si>
    <t>Единый налог на вмененный доход для отдельных видов деятельности</t>
  </si>
  <si>
    <t>000 1 05 03000 00 0000 000</t>
  </si>
  <si>
    <t>Единый сельскохозяйственный налог</t>
  </si>
  <si>
    <t>000 1 05 04000 00 0000 000</t>
  </si>
  <si>
    <t>Налог на имущество физических лиц</t>
  </si>
  <si>
    <t>Земельный налог</t>
  </si>
  <si>
    <t>000 106 01000 00 0000 110</t>
  </si>
  <si>
    <t>000 1 06 06000 00 0000 110</t>
  </si>
  <si>
    <t>000 1 14 06312 00 0000 410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</si>
  <si>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участков, государственная собственность на которые не разграничена </t>
  </si>
  <si>
    <t>1 1 05 01000 00 0000 000</t>
  </si>
  <si>
    <t>Налог, применямый в связи с применением упрощенной системы налогообложения</t>
  </si>
  <si>
    <t>Налог, применямый в связи с применением патентной системы налогообложения</t>
  </si>
  <si>
    <t>Изменения, внесенные решением Думы НГО от 20.06.2022 
№ 1124-НПА 
(уточнение 6)</t>
  </si>
  <si>
    <r>
      <rPr>
        <sz val="12"/>
        <color theme="1"/>
        <rFont val="Times New Roman"/>
        <family val="1"/>
        <charset val="204"/>
      </rPr>
      <t>План по решению Думы НГОо бюджете от 20.12.2023
№ 250-НПА</t>
    </r>
    <r>
      <rPr>
        <sz val="11.5"/>
        <color theme="1"/>
        <rFont val="Times New Roman"/>
        <family val="1"/>
        <charset val="204"/>
      </rPr>
      <t xml:space="preserve"> (первоначальный)</t>
    </r>
  </si>
  <si>
    <t>Изменения, внесенные решением Думы НГО от 31.01.2024 
№261-НПА 
(уточнение 1)</t>
  </si>
  <si>
    <t>Изменения, внесенные решением Думы НГО от 28.02.2024 
№ 282-НПА 
(уточнение 2)</t>
  </si>
  <si>
    <t>Изменения, внесенные решением Думы НГО от 24.04.2024 
№ 299-НПА 
(уточнение 3)</t>
  </si>
  <si>
    <t>Изменения, внесенные решением Думы НГО от 29.05.2024 
№ 329-НПА 
(уточнение 4)</t>
  </si>
  <si>
    <t>Изменения, внесенные решением Думы НГО от 31.07.2024 
№ 360-НПА 
(уточнение 5)</t>
  </si>
  <si>
    <t>Изменения, внесенные решением Думы НГО от 28.08.2024 
№ 370-НПА 
(уточнение 6)</t>
  </si>
  <si>
    <t>Изменения, внесенные решением Думы НГО от 25.09.2024 
№ 374-НПА 
(уточнение 7)</t>
  </si>
  <si>
    <t>Изменения, внесенные решением Думы НГО от 27.11.2024 
№ 403- НПА 
(уточнение 9)</t>
  </si>
  <si>
    <t>Изменения, внесенные решением Думы НГО от 30.10.2024 
№ 387-НПА 
(уточнение 8)</t>
  </si>
  <si>
    <t>Изменения, внесенные решением Думы НГО от 18.12.2024 
№ 427- НПА 
(уточнение 10)</t>
  </si>
  <si>
    <t>План по решению Думы НГО о бюджете от 20.12.2023 
№ 250-НПА 
в редакции решения Думы НГО от 18.12.2024 
№-427 НПА (уточненный)</t>
  </si>
  <si>
    <t>Сведения о внесенных изменениях в решения Думы Находкинского городского округа о бюджете в части доходов в 2024 году</t>
  </si>
  <si>
    <t>Сведения о внесенных изменениях в решение Думы Находкинского городского округа о бюджете Находкинского городского округа
  в части расходов (по разделам и подразделам классификации расходов бюджетов) за 2024 год</t>
  </si>
  <si>
    <t>(руб.)</t>
  </si>
  <si>
    <t>Наименование показателя</t>
  </si>
  <si>
    <t>План по решению Думы НГО о бюджете от 20.12.2023 
№250-НПА (первоначальный)</t>
  </si>
  <si>
    <t>Изменения в решение Думы НГО  от 20.12.2023 №250-НПА, внесенные решением  от 31.01.2024
 №261-НПА
 (уточнение 1)</t>
  </si>
  <si>
    <t>Изменения в решение Думы НГО  от 20.12.2023 №250-НПА, внесенные решением  от 28.02.2024
 №282-НПА
 (уточнение 2)</t>
  </si>
  <si>
    <t>Изменения в решение Думы НГО  от 20.12.2023 №250-НПА, внесенные решением  от 24.04.2024
 №299-НПА
(уточнение 3)</t>
  </si>
  <si>
    <t>Изменения в решение Думы НГО  от 20.12.2023 №250-НПА, внесенные решением  от 29.05.2024
 №329-НПА
(уточнение 4)</t>
  </si>
  <si>
    <t>Изменения в решение Думы НГО  от 20.12.2023 №250-НПА, внесенные решением  от 31.07.2024
 №360-НПА
(уточнение 5)</t>
  </si>
  <si>
    <t>Изменения в решение Думы НГО  от 20.12.2023 №250-НПА, внесенные решением  от 28.08.2024
 №370-НПА
(уточнение 6)</t>
  </si>
  <si>
    <t>Изменения в решение Думы НГО  от 20.12.2023 №250-НПА, внесенные решением  от 25.09.2024
 №374-НПА
(уточнение 7)</t>
  </si>
  <si>
    <t>Изменения в решение Думы НГО  от 20.12.2023 №250-НПА, внесенные решением  от 30.10.2024
 №387-НПА
(уточнение 8)</t>
  </si>
  <si>
    <t>Изменения в решение Думы НГО  от 20.12.2023 №250-НПА, внесенные решением  от 27.11.2024
 №403-НПА
(уточнение 9)</t>
  </si>
  <si>
    <t>Изменения в решение Думы НГО  от 20.12.2023 №250-НПА, внесенные решением  от 18.12.2024
 №427-НПА
(уточнение 10)</t>
  </si>
  <si>
    <t>План по  решению Думы НГО 
о бюджете от 20.12.2023 №250-НПА в редакции  решения  от 18.12.2024
 №427-НПА
(уточненный)</t>
  </si>
  <si>
    <t>15=14-3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</si>
  <si>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</si>
  <si>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</si>
  <si>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</si>
  <si>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</si>
  <si>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</si>
  <si>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</si>
  <si>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</si>
  <si>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</si>
  <si>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</si>
  <si>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</si>
  <si>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</si>
  <si>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</si>
  <si>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Резервные фонды</t>
  </si>
  <si>
    <t>0111</t>
  </si>
  <si>
    <t>Другие общегосударственные вопросы</t>
  </si>
  <si>
    <t>0113</t>
  </si>
  <si>
    <t xml:space="preserve"> НАЦИОНАЛЬНАЯ ОБОРОНА</t>
  </si>
  <si>
    <t>0200</t>
  </si>
  <si>
    <t>Мобилизационная подготовка экономики</t>
  </si>
  <si>
    <t>0204</t>
  </si>
  <si>
    <t xml:space="preserve"> НАЦИОНАЛЬНАЯ БЕЗОПАСНОСТЬ И ПРАВООХРАНИТЕЛЬНАЯ ДЕЯТЕЛЬНОСТЬ</t>
  </si>
  <si>
    <t>0300</t>
  </si>
  <si>
    <t xml:space="preserve"> Гражданская оборона</t>
  </si>
  <si>
    <t>0309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</si>
  <si>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</si>
  <si>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</si>
  <si>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</si>
  <si>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</si>
  <si>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Сельское хозяйство и рыболовство</t>
  </si>
  <si>
    <t>0405</t>
  </si>
  <si>
    <t>Транспорт</t>
  </si>
  <si>
    <t>0408</t>
  </si>
  <si>
    <t xml:space="preserve"> Дорожное хозяйство (дорожные фонды)</t>
  </si>
  <si>
    <t>0409</t>
  </si>
  <si>
    <t>Связь и информатика</t>
  </si>
  <si>
    <t>0410</t>
  </si>
  <si>
    <t xml:space="preserve">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</si>
  <si>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</si>
  <si>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</si>
  <si>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</si>
  <si>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</si>
  <si>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</si>
  <si>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</si>
  <si>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</si>
  <si>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</si>
  <si>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</si>
  <si>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</si>
  <si>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</si>
  <si>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</si>
  <si>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</si>
  <si>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</si>
  <si>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</si>
  <si>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</si>
  <si>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</si>
  <si>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</si>
  <si>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</si>
  <si>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</si>
  <si>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</si>
  <si>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</si>
  <si>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</si>
  <si>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</si>
  <si>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</si>
  <si>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</si>
  <si>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</si>
  <si>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</si>
  <si>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</si>
  <si>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</si>
  <si>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</si>
  <si>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 xml:space="preserve"> СОЦИАЛЬНАЯ ПОЛИТИКА</t>
  </si>
  <si>
    <t>1000</t>
  </si>
  <si>
    <t xml:space="preserve"> Пенсионное обеспечение</t>
  </si>
  <si>
    <t>1001</t>
  </si>
  <si>
    <t>Социальное обеспечение населения</t>
  </si>
  <si>
    <t>1003</t>
  </si>
  <si>
    <t xml:space="preserve"> Охрана семьи и детства</t>
  </si>
  <si>
    <t>1004</t>
  </si>
  <si>
    <t xml:space="preserve">      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</si>
  <si>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</si>
  <si>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</si>
  <si>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</si>
  <si>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</si>
  <si>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</si>
  <si>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</si>
  <si>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</si>
  <si>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</si>
  <si>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</si>
  <si>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</si>
  <si>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</si>
  <si>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</si>
  <si>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</si>
  <si>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</si>
  <si>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</si>
  <si>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</si>
  <si>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</si>
  <si>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</si>
  <si>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</si>
  <si>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Обслужвание  муниципального  долга</t>
  </si>
  <si>
    <t>1301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</si>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</sst>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 Cyr"/>
      <charset val="204"/>
    </font>
    <font>
      <b/>
      <sz val="18"/>
      <color theme="3"/>
      <name val="Cambria"/>
      <family val="2"/>
      <charset val="204"/>
      <scheme val="maj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 Cyr"/>
    </font>
    <font>
      <sz val="11.5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</font>
    <font>
      <b/>
      <sz val="9"/>
      <name val="Calibri"/>
      <family val="2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2">
    <xf numFmtId="0" fontId="0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24" fillId="0" borderId="0"/>
    <xf numFmtId="0" fontId="25" fillId="33" borderId="0"/>
    <xf numFmtId="0" fontId="23" fillId="8" borderId="9" applyNumberFormat="0" applyFont="0" applyAlignment="0" applyProtection="0"/>
    <xf numFmtId="0" fontId="23" fillId="8" borderId="9" applyNumberFormat="0" applyFont="0" applyAlignment="0" applyProtection="0"/>
    <xf numFmtId="0" fontId="23" fillId="8" borderId="9" applyNumberFormat="0" applyFont="0" applyAlignment="0" applyProtection="0"/>
    <xf numFmtId="0" fontId="24" fillId="33" borderId="0"/>
    <xf numFmtId="0" fontId="24" fillId="33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21" fillId="0" borderId="0" applyFont="0" applyFill="0" applyBorder="0" applyAlignment="0" applyProtection="0"/>
    <xf numFmtId="43" fontId="5" fillId="0" borderId="0" applyFont="0" applyFill="0" applyBorder="0" applyAlignment="0" applyProtection="0"/>
    <xf numFmtId="1" fontId="26" fillId="0" borderId="11">
      <alignment horizontal="center" vertical="top" shrinkToFit="1"/>
    </xf>
    <xf numFmtId="4" fontId="28" fillId="34" borderId="11">
      <alignment horizontal="right" vertical="top" shrinkToFit="1"/>
    </xf>
    <xf numFmtId="0" fontId="36" fillId="0" borderId="0">
      <alignment horizontal="right"/>
    </xf>
    <xf numFmtId="0" fontId="36" fillId="0" borderId="11">
      <alignment horizontal="center" vertical="center" wrapText="1"/>
    </xf>
    <xf numFmtId="0" fontId="28" fillId="0" borderId="11">
      <alignment vertical="top" wrapText="1"/>
    </xf>
    <xf numFmtId="4" fontId="46" fillId="35" borderId="11">
      <alignment horizontal="right" vertical="top" shrinkToFit="1"/>
    </xf>
    <xf numFmtId="4" fontId="28" fillId="35" borderId="11">
      <alignment horizontal="right" vertical="top" shrinkToFit="1"/>
    </xf>
    <xf numFmtId="10" fontId="28" fillId="35" borderId="11">
      <alignment horizontal="right" vertical="top" shrinkToFit="1"/>
    </xf>
    <xf numFmtId="0" fontId="46" fillId="0" borderId="11">
      <alignment horizontal="left"/>
    </xf>
    <xf numFmtId="0" fontId="36" fillId="36" borderId="19"/>
    <xf numFmtId="0" fontId="36" fillId="36" borderId="20">
      <alignment shrinkToFit="1"/>
    </xf>
    <xf numFmtId="0" fontId="46" fillId="0" borderId="11">
      <alignment vertical="top" wrapText="1"/>
    </xf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right" wrapText="1"/>
    </xf>
    <xf numFmtId="0" fontId="2" fillId="0" borderId="14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31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3" xfId="0" applyNumberFormat="1" applyFont="1" applyFill="1" applyBorder="1" applyAlignment="1">
      <alignment horizontal="right" vertical="top" wrapText="1"/>
    </xf>
    <xf numFmtId="4" fontId="4" fillId="0" borderId="13" xfId="0" applyNumberFormat="1" applyFont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4" fontId="29" fillId="0" borderId="1" xfId="0" applyNumberFormat="1" applyFont="1" applyBorder="1" applyAlignment="1">
      <alignment horizontal="right" vertical="top" wrapText="1"/>
    </xf>
    <xf numFmtId="4" fontId="30" fillId="0" borderId="1" xfId="0" applyNumberFormat="1" applyFont="1" applyBorder="1" applyAlignment="1">
      <alignment horizontal="right" vertical="top" wrapText="1"/>
    </xf>
    <xf numFmtId="0" fontId="3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7" fillId="0" borderId="0" xfId="92" applyNumberFormat="1" applyFont="1" applyFill="1" applyBorder="1" applyProtection="1">
      <alignment horizontal="right"/>
    </xf>
    <xf numFmtId="0" fontId="37" fillId="0" borderId="0" xfId="92" applyFont="1" applyFill="1" applyBorder="1" applyProtection="1">
      <alignment horizontal="right"/>
      <protection locked="0"/>
    </xf>
    <xf numFmtId="0" fontId="38" fillId="0" borderId="1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 applyProtection="1">
      <alignment horizontal="center" vertical="center"/>
      <protection locked="0"/>
    </xf>
    <xf numFmtId="0" fontId="38" fillId="0" borderId="14" xfId="0" applyFont="1" applyFill="1" applyBorder="1" applyAlignment="1" applyProtection="1">
      <alignment horizontal="center" vertical="center" wrapText="1"/>
      <protection locked="0"/>
    </xf>
    <xf numFmtId="0" fontId="40" fillId="0" borderId="18" xfId="0" applyFont="1" applyFill="1" applyBorder="1" applyAlignment="1">
      <alignment horizontal="center" vertical="center" wrapText="1"/>
    </xf>
    <xf numFmtId="0" fontId="39" fillId="0" borderId="1" xfId="93" applyFont="1" applyFill="1" applyBorder="1" applyAlignment="1" applyProtection="1">
      <alignment horizontal="center" vertical="center" wrapText="1"/>
      <protection locked="0"/>
    </xf>
    <xf numFmtId="0" fontId="39" fillId="0" borderId="12" xfId="93" applyFont="1" applyFill="1" applyBorder="1" applyAlignment="1" applyProtection="1">
      <alignment horizontal="center" vertical="center" wrapText="1"/>
      <protection locked="0"/>
    </xf>
    <xf numFmtId="0" fontId="43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44" fillId="0" borderId="1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Alignment="1" applyProtection="1">
      <alignment vertical="center"/>
      <protection locked="0"/>
    </xf>
    <xf numFmtId="0" fontId="45" fillId="0" borderId="1" xfId="94" applyNumberFormat="1" applyFont="1" applyFill="1" applyBorder="1" applyAlignment="1" applyProtection="1">
      <alignment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39" fillId="0" borderId="1" xfId="94" applyNumberFormat="1" applyFont="1" applyFill="1" applyBorder="1" applyAlignment="1" applyProtection="1">
      <alignment vertical="center" wrapText="1"/>
    </xf>
    <xf numFmtId="0" fontId="39" fillId="0" borderId="11" xfId="0" applyFont="1" applyFill="1" applyBorder="1" applyAlignment="1">
      <alignment horizontal="center" vertical="center" wrapText="1"/>
    </xf>
    <xf numFmtId="49" fontId="39" fillId="0" borderId="11" xfId="0" applyNumberFormat="1" applyFont="1" applyFill="1" applyBorder="1" applyAlignment="1">
      <alignment horizontal="center" vertical="center" wrapText="1"/>
    </xf>
    <xf numFmtId="0" fontId="39" fillId="0" borderId="21" xfId="99" applyNumberFormat="1" applyFont="1" applyFill="1" applyBorder="1" applyAlignment="1" applyProtection="1">
      <alignment horizontal="left" vertical="center"/>
    </xf>
    <xf numFmtId="0" fontId="39" fillId="0" borderId="22" xfId="99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33" fillId="0" borderId="0" xfId="0" applyFont="1" applyFill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" fontId="45" fillId="0" borderId="1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 applyProtection="1">
      <alignment horizontal="center" vertical="center"/>
      <protection locked="0"/>
    </xf>
    <xf numFmtId="4" fontId="39" fillId="0" borderId="1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 applyProtection="1">
      <alignment horizontal="center" vertical="center"/>
      <protection locked="0"/>
    </xf>
    <xf numFmtId="4" fontId="40" fillId="0" borderId="0" xfId="0" applyNumberFormat="1" applyFont="1" applyFill="1" applyAlignment="1" applyProtection="1">
      <alignment horizontal="center" vertical="center"/>
      <protection locked="0"/>
    </xf>
    <xf numFmtId="4" fontId="39" fillId="0" borderId="0" xfId="0" applyNumberFormat="1" applyFont="1" applyFill="1" applyBorder="1" applyAlignment="1">
      <alignment horizontal="center" vertical="center" wrapText="1"/>
    </xf>
    <xf numFmtId="4" fontId="45" fillId="0" borderId="14" xfId="93" applyNumberFormat="1" applyFont="1" applyFill="1" applyBorder="1" applyAlignment="1" applyProtection="1">
      <alignment horizontal="center" vertical="center" shrinkToFit="1"/>
    </xf>
    <xf numFmtId="4" fontId="38" fillId="0" borderId="14" xfId="0" applyNumberFormat="1" applyFont="1" applyFill="1" applyBorder="1" applyAlignment="1" applyProtection="1">
      <alignment horizontal="center" vertical="center"/>
      <protection locked="0"/>
    </xf>
    <xf numFmtId="0" fontId="37" fillId="0" borderId="11" xfId="93" applyNumberFormat="1" applyFont="1" applyFill="1" applyBorder="1" applyAlignment="1" applyProtection="1">
      <alignment horizontal="center" vertical="center" wrapText="1"/>
    </xf>
    <xf numFmtId="0" fontId="37" fillId="0" borderId="15" xfId="93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37" fillId="0" borderId="16" xfId="93" applyFont="1" applyFill="1" applyBorder="1" applyAlignment="1" applyProtection="1">
      <alignment horizontal="center" vertical="center" wrapText="1"/>
      <protection locked="0"/>
    </xf>
    <xf numFmtId="0" fontId="37" fillId="0" borderId="17" xfId="93" applyFont="1" applyFill="1" applyBorder="1" applyAlignment="1" applyProtection="1">
      <alignment horizontal="center" vertical="center" wrapText="1"/>
      <protection locked="0"/>
    </xf>
    <xf numFmtId="0" fontId="42" fillId="0" borderId="18" xfId="0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/>
    </xf>
    <xf numFmtId="0" fontId="34" fillId="0" borderId="0" xfId="0" applyFont="1" applyFill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</cellXfs>
  <cellStyles count="102">
    <cellStyle name="20% - Акцент1" xfId="17" builtinId="30" customBuiltin="1"/>
    <cellStyle name="20% - Акцент1 2" xfId="42"/>
    <cellStyle name="20% - Акцент1 3" xfId="43"/>
    <cellStyle name="20% - Акцент1 4" xfId="76"/>
    <cellStyle name="20% - Акцент2" xfId="21" builtinId="34" customBuiltin="1"/>
    <cellStyle name="20% - Акцент2 2" xfId="44"/>
    <cellStyle name="20% - Акцент2 3" xfId="45"/>
    <cellStyle name="20% - Акцент2 4" xfId="78"/>
    <cellStyle name="20% - Акцент3" xfId="25" builtinId="38" customBuiltin="1"/>
    <cellStyle name="20% - Акцент3 2" xfId="46"/>
    <cellStyle name="20% - Акцент3 3" xfId="47"/>
    <cellStyle name="20% - Акцент3 4" xfId="80"/>
    <cellStyle name="20% - Акцент4" xfId="29" builtinId="42" customBuiltin="1"/>
    <cellStyle name="20% - Акцент4 2" xfId="48"/>
    <cellStyle name="20% - Акцент4 3" xfId="49"/>
    <cellStyle name="20% - Акцент4 4" xfId="82"/>
    <cellStyle name="20% - Акцент5" xfId="33" builtinId="46" customBuiltin="1"/>
    <cellStyle name="20% - Акцент5 2" xfId="50"/>
    <cellStyle name="20% - Акцент5 3" xfId="51"/>
    <cellStyle name="20% - Акцент5 4" xfId="84"/>
    <cellStyle name="20% - Акцент6" xfId="37" builtinId="50" customBuiltin="1"/>
    <cellStyle name="20% - Акцент6 2" xfId="52"/>
    <cellStyle name="20% - Акцент6 3" xfId="53"/>
    <cellStyle name="20% - Акцент6 4" xfId="86"/>
    <cellStyle name="40% - Акцент1" xfId="18" builtinId="31" customBuiltin="1"/>
    <cellStyle name="40% - Акцент1 2" xfId="54"/>
    <cellStyle name="40% - Акцент1 3" xfId="55"/>
    <cellStyle name="40% - Акцент1 4" xfId="77"/>
    <cellStyle name="40% - Акцент2" xfId="22" builtinId="35" customBuiltin="1"/>
    <cellStyle name="40% - Акцент2 2" xfId="56"/>
    <cellStyle name="40% - Акцент2 3" xfId="57"/>
    <cellStyle name="40% - Акцент2 4" xfId="79"/>
    <cellStyle name="40% - Акцент3" xfId="26" builtinId="39" customBuiltin="1"/>
    <cellStyle name="40% - Акцент3 2" xfId="58"/>
    <cellStyle name="40% - Акцент3 3" xfId="59"/>
    <cellStyle name="40% - Акцент3 4" xfId="81"/>
    <cellStyle name="40% - Акцент4" xfId="30" builtinId="43" customBuiltin="1"/>
    <cellStyle name="40% - Акцент4 2" xfId="60"/>
    <cellStyle name="40% - Акцент4 3" xfId="61"/>
    <cellStyle name="40% - Акцент4 4" xfId="83"/>
    <cellStyle name="40% - Акцент5" xfId="34" builtinId="47" customBuiltin="1"/>
    <cellStyle name="40% - Акцент5 2" xfId="62"/>
    <cellStyle name="40% - Акцент5 3" xfId="63"/>
    <cellStyle name="40% - Акцент5 4" xfId="85"/>
    <cellStyle name="40% - Акцент6" xfId="38" builtinId="51" customBuiltin="1"/>
    <cellStyle name="40% - Акцент6 2" xfId="64"/>
    <cellStyle name="40% - Акцент6 3" xfId="65"/>
    <cellStyle name="40% - Акцент6 4" xfId="87"/>
    <cellStyle name="60% - Акцент1" xfId="19" builtinId="32" customBuiltin="1"/>
    <cellStyle name="60% - Акцент2" xfId="23" builtinId="36" customBuiltin="1"/>
    <cellStyle name="60% - Акцент3" xfId="27" builtinId="40" customBuiltin="1"/>
    <cellStyle name="60% - Акцент4" xfId="31" builtinId="44" customBuiltin="1"/>
    <cellStyle name="60% - Акцент5" xfId="35" builtinId="48" customBuiltin="1"/>
    <cellStyle name="60% - Акцент6" xfId="39" builtinId="52" customBuiltin="1"/>
    <cellStyle name="xl26" xfId="92"/>
    <cellStyle name="xl28" xfId="93"/>
    <cellStyle name="xl30" xfId="90"/>
    <cellStyle name="xl34" xfId="100"/>
    <cellStyle name="xl35" xfId="98"/>
    <cellStyle name="xl38" xfId="99"/>
    <cellStyle name="xl40" xfId="101"/>
    <cellStyle name="xl41" xfId="95"/>
    <cellStyle name="xl42" xfId="91"/>
    <cellStyle name="xl61" xfId="94"/>
    <cellStyle name="xl63" xfId="96"/>
    <cellStyle name="xl64" xfId="97"/>
    <cellStyle name="Акцент1" xfId="16" builtinId="29" customBuiltin="1"/>
    <cellStyle name="Акцент2" xfId="20" builtinId="33" customBuiltin="1"/>
    <cellStyle name="Акцент3" xfId="24" builtinId="37" customBuiltin="1"/>
    <cellStyle name="Акцент4" xfId="28" builtinId="41" customBuiltin="1"/>
    <cellStyle name="Акцент5" xfId="32" builtinId="45" customBuiltin="1"/>
    <cellStyle name="Акцент6" xfId="36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5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Обычный 2" xfId="66"/>
    <cellStyle name="Обычный 3" xfId="67"/>
    <cellStyle name="Обычный 4" xfId="68"/>
    <cellStyle name="Обычный 5" xfId="69"/>
    <cellStyle name="Обычный 6" xfId="73"/>
    <cellStyle name="Обычный 7" xfId="74"/>
    <cellStyle name="Обычный 8" xfId="40"/>
    <cellStyle name="Плохой" xfId="6" builtinId="27" customBuiltin="1"/>
    <cellStyle name="Пояснение" xfId="14" builtinId="53" customBuiltin="1"/>
    <cellStyle name="Примечание 2" xfId="70"/>
    <cellStyle name="Примечание 3" xfId="71"/>
    <cellStyle name="Примечание 4" xfId="72"/>
    <cellStyle name="Примечание 5" xfId="75"/>
    <cellStyle name="Процентный 2" xfId="88"/>
    <cellStyle name="Связанная ячейка" xfId="11" builtinId="24" customBuiltin="1"/>
    <cellStyle name="Текст предупреждения" xfId="13" builtinId="11" customBuiltin="1"/>
    <cellStyle name="Финансовый 2" xfId="89"/>
    <cellStyle name="Хороший" xfId="5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="90" zoomScaleNormal="90" zoomScaleSheetLayoutView="78" workbookViewId="0">
      <pane ySplit="3" topLeftCell="A4" activePane="bottomLeft" state="frozen"/>
      <selection pane="bottomLeft" activeCell="B11" sqref="B11"/>
    </sheetView>
  </sheetViews>
  <sheetFormatPr defaultRowHeight="15.75" x14ac:dyDescent="0.25"/>
  <cols>
    <col min="1" max="1" width="28.85546875" style="1" customWidth="1"/>
    <col min="2" max="2" width="39.85546875" style="1" customWidth="1"/>
    <col min="3" max="9" width="18.28515625" style="1" customWidth="1"/>
    <col min="10" max="10" width="18.28515625" style="1" hidden="1" customWidth="1"/>
    <col min="11" max="15" width="18.28515625" style="1" customWidth="1"/>
    <col min="16" max="16" width="17.7109375" style="1" customWidth="1"/>
    <col min="17" max="17" width="9.140625" style="1"/>
    <col min="18" max="18" width="16.42578125" style="1" customWidth="1"/>
    <col min="19" max="16384" width="9.140625" style="1"/>
  </cols>
  <sheetData>
    <row r="1" spans="1:18" ht="19.5" customHeight="1" x14ac:dyDescent="0.25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8" x14ac:dyDescent="0.25">
      <c r="O2" s="4"/>
      <c r="P2" s="4" t="s">
        <v>74</v>
      </c>
    </row>
    <row r="3" spans="1:18" ht="174.75" customHeight="1" x14ac:dyDescent="0.25">
      <c r="A3" s="2" t="s">
        <v>0</v>
      </c>
      <c r="B3" s="2" t="s">
        <v>1</v>
      </c>
      <c r="C3" s="12" t="s">
        <v>90</v>
      </c>
      <c r="D3" s="10" t="s">
        <v>91</v>
      </c>
      <c r="E3" s="10" t="s">
        <v>92</v>
      </c>
      <c r="F3" s="10" t="s">
        <v>93</v>
      </c>
      <c r="G3" s="10" t="s">
        <v>94</v>
      </c>
      <c r="H3" s="10" t="s">
        <v>95</v>
      </c>
      <c r="I3" s="10" t="s">
        <v>96</v>
      </c>
      <c r="J3" s="10" t="s">
        <v>89</v>
      </c>
      <c r="K3" s="10" t="s">
        <v>97</v>
      </c>
      <c r="L3" s="28" t="s">
        <v>99</v>
      </c>
      <c r="M3" s="28" t="s">
        <v>98</v>
      </c>
      <c r="N3" s="28" t="s">
        <v>100</v>
      </c>
      <c r="O3" s="10" t="s">
        <v>2</v>
      </c>
      <c r="P3" s="11" t="s">
        <v>101</v>
      </c>
    </row>
    <row r="4" spans="1:18" s="7" customFormat="1" ht="32.25" customHeight="1" x14ac:dyDescent="0.25">
      <c r="A4" s="5" t="s">
        <v>3</v>
      </c>
      <c r="B4" s="8" t="s">
        <v>4</v>
      </c>
      <c r="C4" s="6">
        <f t="shared" ref="C4:J4" si="0">C5+C8+C10+C15+C19+C22+C23+C24+C28+C29+C34+C35+C36</f>
        <v>2317497000</v>
      </c>
      <c r="D4" s="6">
        <f t="shared" si="0"/>
        <v>0</v>
      </c>
      <c r="E4" s="6">
        <f t="shared" si="0"/>
        <v>0</v>
      </c>
      <c r="F4" s="6">
        <f t="shared" si="0"/>
        <v>140000000</v>
      </c>
      <c r="G4" s="6">
        <f t="shared" si="0"/>
        <v>55000000</v>
      </c>
      <c r="H4" s="6">
        <f t="shared" si="0"/>
        <v>70000000</v>
      </c>
      <c r="I4" s="6">
        <f t="shared" si="0"/>
        <v>13310309</v>
      </c>
      <c r="J4" s="6">
        <f t="shared" si="0"/>
        <v>0</v>
      </c>
      <c r="K4" s="6">
        <f t="shared" ref="K4:L4" si="1">K5+K8+K10+K15+K19+K22+K23+K24+K28+K29+K34+K35+K36</f>
        <v>50000000</v>
      </c>
      <c r="L4" s="6">
        <f t="shared" si="1"/>
        <v>70000000</v>
      </c>
      <c r="M4" s="6">
        <f t="shared" ref="M4:N4" si="2">M5+M8+M10+M15+M19+M22+M23+M24+M28+M29+M34+M35+M36</f>
        <v>80000000</v>
      </c>
      <c r="N4" s="6">
        <f t="shared" si="2"/>
        <v>0</v>
      </c>
      <c r="O4" s="6">
        <f>D4+E4+F4+G4+H4+I4+K4+L4+M4+N4</f>
        <v>478310309</v>
      </c>
      <c r="P4" s="6">
        <f t="shared" ref="P4:P46" si="3">C4+O4</f>
        <v>2795807309</v>
      </c>
    </row>
    <row r="5" spans="1:18" s="7" customFormat="1" ht="15" customHeight="1" x14ac:dyDescent="0.25">
      <c r="A5" s="5" t="s">
        <v>5</v>
      </c>
      <c r="B5" s="8" t="s">
        <v>6</v>
      </c>
      <c r="C5" s="6">
        <f t="shared" ref="C5:J5" si="4">C6+C7</f>
        <v>1626555000</v>
      </c>
      <c r="D5" s="6">
        <f t="shared" si="4"/>
        <v>0</v>
      </c>
      <c r="E5" s="6">
        <f t="shared" si="4"/>
        <v>0</v>
      </c>
      <c r="F5" s="6">
        <f t="shared" si="4"/>
        <v>0</v>
      </c>
      <c r="G5" s="6">
        <f t="shared" si="4"/>
        <v>55000000</v>
      </c>
      <c r="H5" s="6">
        <f t="shared" si="4"/>
        <v>70000000</v>
      </c>
      <c r="I5" s="6">
        <f t="shared" si="4"/>
        <v>13310309</v>
      </c>
      <c r="J5" s="6">
        <f t="shared" si="4"/>
        <v>0</v>
      </c>
      <c r="K5" s="6">
        <f t="shared" ref="K5:L5" si="5">K6+K7</f>
        <v>0</v>
      </c>
      <c r="L5" s="6">
        <f t="shared" si="5"/>
        <v>70000000</v>
      </c>
      <c r="M5" s="6">
        <v>60000000</v>
      </c>
      <c r="N5" s="6">
        <f t="shared" ref="N5" si="6">N6+N7</f>
        <v>13681000</v>
      </c>
      <c r="O5" s="6">
        <f t="shared" ref="O5:O46" si="7">D5+E5+F5+G5+H5+I5+K5+L5+M5+N5</f>
        <v>281991309</v>
      </c>
      <c r="P5" s="19">
        <f t="shared" si="3"/>
        <v>1908546309</v>
      </c>
      <c r="R5" s="16"/>
    </row>
    <row r="6" spans="1:18" ht="1.5" hidden="1" customHeight="1" x14ac:dyDescent="0.25">
      <c r="A6" s="3" t="s">
        <v>7</v>
      </c>
      <c r="B6" s="9" t="s">
        <v>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6">
        <f t="shared" si="7"/>
        <v>0</v>
      </c>
      <c r="P6" s="19">
        <f t="shared" si="3"/>
        <v>0</v>
      </c>
    </row>
    <row r="7" spans="1:18" x14ac:dyDescent="0.25">
      <c r="A7" s="3" t="s">
        <v>9</v>
      </c>
      <c r="B7" s="9" t="s">
        <v>10</v>
      </c>
      <c r="C7" s="22">
        <v>1626555000</v>
      </c>
      <c r="D7" s="22">
        <v>0</v>
      </c>
      <c r="E7" s="22">
        <v>0</v>
      </c>
      <c r="F7" s="22">
        <v>0</v>
      </c>
      <c r="G7" s="22">
        <v>55000000</v>
      </c>
      <c r="H7" s="22">
        <v>70000000</v>
      </c>
      <c r="I7" s="22">
        <v>13310309</v>
      </c>
      <c r="J7" s="22">
        <v>0</v>
      </c>
      <c r="K7" s="22">
        <v>0</v>
      </c>
      <c r="L7" s="22">
        <v>70000000</v>
      </c>
      <c r="M7" s="22">
        <v>60000000</v>
      </c>
      <c r="N7" s="22">
        <v>13681000</v>
      </c>
      <c r="O7" s="6">
        <f t="shared" si="7"/>
        <v>281991309</v>
      </c>
      <c r="P7" s="19">
        <f t="shared" si="3"/>
        <v>1908546309</v>
      </c>
    </row>
    <row r="8" spans="1:18" s="7" customFormat="1" ht="67.5" customHeight="1" x14ac:dyDescent="0.25">
      <c r="A8" s="5" t="s">
        <v>11</v>
      </c>
      <c r="B8" s="8" t="s">
        <v>12</v>
      </c>
      <c r="C8" s="6">
        <f>C9</f>
        <v>41265000</v>
      </c>
      <c r="D8" s="6">
        <f t="shared" ref="D8:N8" si="8">D9</f>
        <v>0</v>
      </c>
      <c r="E8" s="6">
        <f t="shared" si="8"/>
        <v>0</v>
      </c>
      <c r="F8" s="6">
        <f t="shared" si="8"/>
        <v>5000000</v>
      </c>
      <c r="G8" s="6">
        <f t="shared" si="8"/>
        <v>0</v>
      </c>
      <c r="H8" s="6">
        <f t="shared" si="8"/>
        <v>0</v>
      </c>
      <c r="I8" s="6">
        <f t="shared" si="8"/>
        <v>0</v>
      </c>
      <c r="J8" s="6">
        <f t="shared" si="8"/>
        <v>0</v>
      </c>
      <c r="K8" s="6">
        <f t="shared" si="8"/>
        <v>0</v>
      </c>
      <c r="L8" s="6">
        <f t="shared" si="8"/>
        <v>0</v>
      </c>
      <c r="M8" s="6">
        <f t="shared" si="8"/>
        <v>0</v>
      </c>
      <c r="N8" s="6">
        <f t="shared" si="8"/>
        <v>2000000</v>
      </c>
      <c r="O8" s="6">
        <f t="shared" si="7"/>
        <v>7000000</v>
      </c>
      <c r="P8" s="6">
        <f t="shared" si="3"/>
        <v>48265000</v>
      </c>
    </row>
    <row r="9" spans="1:18" ht="51" customHeight="1" x14ac:dyDescent="0.25">
      <c r="A9" s="3" t="s">
        <v>13</v>
      </c>
      <c r="B9" s="9" t="s">
        <v>14</v>
      </c>
      <c r="C9" s="22">
        <v>41265000</v>
      </c>
      <c r="D9" s="22">
        <v>0</v>
      </c>
      <c r="E9" s="22">
        <v>0</v>
      </c>
      <c r="F9" s="22">
        <v>5000000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2000000</v>
      </c>
      <c r="O9" s="6">
        <f t="shared" si="7"/>
        <v>7000000</v>
      </c>
      <c r="P9" s="22">
        <f t="shared" si="3"/>
        <v>48265000</v>
      </c>
    </row>
    <row r="10" spans="1:18" s="7" customFormat="1" ht="33" customHeight="1" x14ac:dyDescent="0.25">
      <c r="A10" s="5" t="s">
        <v>15</v>
      </c>
      <c r="B10" s="8" t="s">
        <v>16</v>
      </c>
      <c r="C10" s="6">
        <f>C11+C12+C13+C14</f>
        <v>105928000</v>
      </c>
      <c r="D10" s="6">
        <f t="shared" ref="D10:I10" si="9">D11+D12+D13+D14</f>
        <v>0</v>
      </c>
      <c r="E10" s="6">
        <f t="shared" si="9"/>
        <v>0</v>
      </c>
      <c r="F10" s="6">
        <f t="shared" si="9"/>
        <v>5000000</v>
      </c>
      <c r="G10" s="6">
        <f t="shared" si="9"/>
        <v>0</v>
      </c>
      <c r="H10" s="6">
        <f t="shared" si="9"/>
        <v>0</v>
      </c>
      <c r="I10" s="6">
        <f t="shared" si="9"/>
        <v>0</v>
      </c>
      <c r="J10" s="6">
        <f t="shared" ref="J10" si="10">J12+J13+J14</f>
        <v>0</v>
      </c>
      <c r="K10" s="6">
        <f t="shared" ref="K10:L10" si="11">K11+K12+K13+K14</f>
        <v>7000000</v>
      </c>
      <c r="L10" s="6">
        <f t="shared" si="11"/>
        <v>0</v>
      </c>
      <c r="M10" s="6">
        <f t="shared" ref="M10:N10" si="12">M11+M12+M13+M14</f>
        <v>0</v>
      </c>
      <c r="N10" s="6">
        <f t="shared" si="12"/>
        <v>5000000</v>
      </c>
      <c r="O10" s="6">
        <f t="shared" si="7"/>
        <v>17000000</v>
      </c>
      <c r="P10" s="6">
        <f t="shared" si="3"/>
        <v>122928000</v>
      </c>
    </row>
    <row r="11" spans="1:18" s="7" customFormat="1" ht="49.5" customHeight="1" x14ac:dyDescent="0.25">
      <c r="A11" s="3" t="s">
        <v>86</v>
      </c>
      <c r="B11" s="18" t="s">
        <v>87</v>
      </c>
      <c r="C11" s="22">
        <v>24601000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6"/>
      <c r="K11" s="22">
        <v>0</v>
      </c>
      <c r="L11" s="22">
        <v>0</v>
      </c>
      <c r="M11" s="22">
        <v>0</v>
      </c>
      <c r="N11" s="22">
        <v>5000000</v>
      </c>
      <c r="O11" s="6">
        <f t="shared" si="7"/>
        <v>5000000</v>
      </c>
      <c r="P11" s="22">
        <f t="shared" si="3"/>
        <v>29601000</v>
      </c>
    </row>
    <row r="12" spans="1:18" ht="35.25" customHeight="1" x14ac:dyDescent="0.25">
      <c r="A12" s="3" t="s">
        <v>75</v>
      </c>
      <c r="B12" s="18" t="s">
        <v>76</v>
      </c>
      <c r="C12" s="22">
        <v>0</v>
      </c>
      <c r="D12" s="20">
        <v>0</v>
      </c>
      <c r="E12" s="20">
        <v>0</v>
      </c>
      <c r="F12" s="20">
        <v>0</v>
      </c>
      <c r="G12" s="22">
        <v>0</v>
      </c>
      <c r="H12" s="20">
        <v>0</v>
      </c>
      <c r="I12" s="22">
        <v>0</v>
      </c>
      <c r="J12" s="20"/>
      <c r="K12" s="22">
        <v>0</v>
      </c>
      <c r="L12" s="22">
        <v>0</v>
      </c>
      <c r="M12" s="22">
        <v>0</v>
      </c>
      <c r="N12" s="22">
        <v>0</v>
      </c>
      <c r="O12" s="6">
        <f t="shared" si="7"/>
        <v>0</v>
      </c>
      <c r="P12" s="22">
        <f t="shared" si="3"/>
        <v>0</v>
      </c>
    </row>
    <row r="13" spans="1:18" ht="24" customHeight="1" x14ac:dyDescent="0.25">
      <c r="A13" s="3" t="s">
        <v>77</v>
      </c>
      <c r="B13" s="18" t="s">
        <v>78</v>
      </c>
      <c r="C13" s="22">
        <v>12185000</v>
      </c>
      <c r="D13" s="20">
        <v>0</v>
      </c>
      <c r="E13" s="20">
        <v>0</v>
      </c>
      <c r="F13" s="20">
        <v>5000000</v>
      </c>
      <c r="G13" s="22">
        <v>0</v>
      </c>
      <c r="H13" s="20">
        <v>0</v>
      </c>
      <c r="I13" s="22">
        <v>0</v>
      </c>
      <c r="J13" s="20">
        <v>0</v>
      </c>
      <c r="K13" s="22">
        <v>7000000</v>
      </c>
      <c r="L13" s="22">
        <v>0</v>
      </c>
      <c r="M13" s="22">
        <v>0</v>
      </c>
      <c r="N13" s="22">
        <v>0</v>
      </c>
      <c r="O13" s="6">
        <f t="shared" si="7"/>
        <v>12000000</v>
      </c>
      <c r="P13" s="22">
        <f t="shared" si="3"/>
        <v>24185000</v>
      </c>
    </row>
    <row r="14" spans="1:18" ht="50.25" customHeight="1" x14ac:dyDescent="0.25">
      <c r="A14" s="3" t="s">
        <v>79</v>
      </c>
      <c r="B14" s="18" t="s">
        <v>88</v>
      </c>
      <c r="C14" s="22">
        <v>69142000</v>
      </c>
      <c r="D14" s="20">
        <v>0</v>
      </c>
      <c r="E14" s="20">
        <v>0</v>
      </c>
      <c r="F14" s="20">
        <v>0</v>
      </c>
      <c r="G14" s="22">
        <v>0</v>
      </c>
      <c r="H14" s="20">
        <v>0</v>
      </c>
      <c r="I14" s="22">
        <v>0</v>
      </c>
      <c r="J14" s="20">
        <v>0</v>
      </c>
      <c r="K14" s="22">
        <v>0</v>
      </c>
      <c r="L14" s="22">
        <v>0</v>
      </c>
      <c r="M14" s="22">
        <v>0</v>
      </c>
      <c r="N14" s="22">
        <v>0</v>
      </c>
      <c r="O14" s="6">
        <f t="shared" si="7"/>
        <v>0</v>
      </c>
      <c r="P14" s="22">
        <f t="shared" si="3"/>
        <v>69142000</v>
      </c>
    </row>
    <row r="15" spans="1:18" s="7" customFormat="1" x14ac:dyDescent="0.25">
      <c r="A15" s="5" t="s">
        <v>17</v>
      </c>
      <c r="B15" s="8" t="s">
        <v>18</v>
      </c>
      <c r="C15" s="6">
        <f t="shared" ref="C15:G15" si="13">C16+C17</f>
        <v>252845000</v>
      </c>
      <c r="D15" s="6">
        <f t="shared" si="13"/>
        <v>0</v>
      </c>
      <c r="E15" s="6">
        <f t="shared" si="13"/>
        <v>0</v>
      </c>
      <c r="F15" s="6">
        <f t="shared" si="13"/>
        <v>0</v>
      </c>
      <c r="G15" s="6">
        <f t="shared" si="13"/>
        <v>0</v>
      </c>
      <c r="H15" s="6">
        <f t="shared" ref="H15:I15" si="14">H16+H17</f>
        <v>0</v>
      </c>
      <c r="I15" s="6">
        <f t="shared" si="14"/>
        <v>0</v>
      </c>
      <c r="J15" s="6">
        <v>0</v>
      </c>
      <c r="K15" s="6">
        <f t="shared" ref="K15:L15" si="15">K16+K17</f>
        <v>0</v>
      </c>
      <c r="L15" s="6">
        <f t="shared" si="15"/>
        <v>0</v>
      </c>
      <c r="M15" s="6">
        <f t="shared" ref="M15:N15" si="16">M16+M17</f>
        <v>0</v>
      </c>
      <c r="N15" s="6">
        <f t="shared" si="16"/>
        <v>-21000000</v>
      </c>
      <c r="O15" s="6">
        <f t="shared" si="7"/>
        <v>-21000000</v>
      </c>
      <c r="P15" s="6">
        <f t="shared" si="3"/>
        <v>231845000</v>
      </c>
    </row>
    <row r="16" spans="1:18" x14ac:dyDescent="0.25">
      <c r="A16" s="3" t="s">
        <v>82</v>
      </c>
      <c r="B16" s="9" t="s">
        <v>80</v>
      </c>
      <c r="C16" s="22">
        <v>61000000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14000000</v>
      </c>
      <c r="O16" s="6">
        <f t="shared" si="7"/>
        <v>14000000</v>
      </c>
      <c r="P16" s="22">
        <f t="shared" si="3"/>
        <v>75000000</v>
      </c>
    </row>
    <row r="17" spans="1:16" x14ac:dyDescent="0.25">
      <c r="A17" s="3" t="s">
        <v>83</v>
      </c>
      <c r="B17" s="9" t="s">
        <v>81</v>
      </c>
      <c r="C17" s="22">
        <v>191845000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-35000000</v>
      </c>
      <c r="O17" s="6">
        <f t="shared" si="7"/>
        <v>-35000000</v>
      </c>
      <c r="P17" s="22">
        <f t="shared" si="3"/>
        <v>156845000</v>
      </c>
    </row>
    <row r="18" spans="1:16" ht="15.75" hidden="1" customHeight="1" x14ac:dyDescent="0.25">
      <c r="A18" s="3" t="s">
        <v>37</v>
      </c>
      <c r="B18" s="9" t="s">
        <v>36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6">
        <f t="shared" si="7"/>
        <v>0</v>
      </c>
      <c r="P18" s="22">
        <f t="shared" si="3"/>
        <v>0</v>
      </c>
    </row>
    <row r="19" spans="1:16" s="7" customFormat="1" ht="0.75" hidden="1" customHeight="1" x14ac:dyDescent="0.25">
      <c r="A19" s="5" t="s">
        <v>19</v>
      </c>
      <c r="B19" s="8" t="s">
        <v>20</v>
      </c>
      <c r="C19" s="6">
        <f>C20+C21</f>
        <v>0</v>
      </c>
      <c r="D19" s="6">
        <f t="shared" ref="D19:I19" si="17">D20+D21</f>
        <v>0</v>
      </c>
      <c r="E19" s="6">
        <f t="shared" si="17"/>
        <v>0</v>
      </c>
      <c r="F19" s="6">
        <f t="shared" si="17"/>
        <v>0</v>
      </c>
      <c r="G19" s="6">
        <f t="shared" si="17"/>
        <v>0</v>
      </c>
      <c r="H19" s="6">
        <f t="shared" si="17"/>
        <v>0</v>
      </c>
      <c r="I19" s="6">
        <f t="shared" si="17"/>
        <v>0</v>
      </c>
      <c r="J19" s="6">
        <f>J20+J21</f>
        <v>0</v>
      </c>
      <c r="K19" s="6">
        <f t="shared" ref="K19:L19" si="18">K20+K21</f>
        <v>0</v>
      </c>
      <c r="L19" s="6">
        <f t="shared" si="18"/>
        <v>0</v>
      </c>
      <c r="M19" s="6">
        <f t="shared" ref="M19" si="19">M20+M21</f>
        <v>0</v>
      </c>
      <c r="N19" s="6"/>
      <c r="O19" s="6">
        <f t="shared" si="7"/>
        <v>0</v>
      </c>
      <c r="P19" s="6">
        <f t="shared" si="3"/>
        <v>0</v>
      </c>
    </row>
    <row r="20" spans="1:16" ht="15.75" hidden="1" customHeight="1" x14ac:dyDescent="0.25">
      <c r="A20" s="3" t="s">
        <v>21</v>
      </c>
      <c r="B20" s="9" t="s">
        <v>22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6">
        <f t="shared" si="7"/>
        <v>0</v>
      </c>
      <c r="P20" s="22">
        <f t="shared" si="3"/>
        <v>0</v>
      </c>
    </row>
    <row r="21" spans="1:16" ht="67.5" hidden="1" customHeight="1" x14ac:dyDescent="0.25">
      <c r="A21" s="3" t="s">
        <v>62</v>
      </c>
      <c r="B21" s="9" t="s">
        <v>63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6">
        <f t="shared" si="7"/>
        <v>0</v>
      </c>
      <c r="P21" s="22">
        <f t="shared" si="3"/>
        <v>0</v>
      </c>
    </row>
    <row r="22" spans="1:16" ht="19.5" customHeight="1" x14ac:dyDescent="0.25">
      <c r="A22" s="5" t="s">
        <v>39</v>
      </c>
      <c r="B22" s="8" t="s">
        <v>38</v>
      </c>
      <c r="C22" s="6">
        <v>26190000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19000000</v>
      </c>
      <c r="O22" s="6">
        <f t="shared" si="7"/>
        <v>19000000</v>
      </c>
      <c r="P22" s="6">
        <f t="shared" si="3"/>
        <v>45190000</v>
      </c>
    </row>
    <row r="23" spans="1:16" ht="78.75" x14ac:dyDescent="0.25">
      <c r="A23" s="5" t="s">
        <v>45</v>
      </c>
      <c r="B23" s="14" t="s">
        <v>40</v>
      </c>
      <c r="C23" s="6">
        <v>162441000</v>
      </c>
      <c r="D23" s="6">
        <v>0</v>
      </c>
      <c r="E23" s="6">
        <v>0</v>
      </c>
      <c r="F23" s="6">
        <v>5000000</v>
      </c>
      <c r="G23" s="6">
        <v>0</v>
      </c>
      <c r="H23" s="6">
        <v>0</v>
      </c>
      <c r="I23" s="6">
        <v>0</v>
      </c>
      <c r="J23" s="6">
        <v>0</v>
      </c>
      <c r="K23" s="6">
        <v>15000000</v>
      </c>
      <c r="L23" s="6">
        <v>0</v>
      </c>
      <c r="M23" s="6">
        <v>15000000</v>
      </c>
      <c r="N23" s="6">
        <v>6549000</v>
      </c>
      <c r="O23" s="6">
        <f t="shared" si="7"/>
        <v>41549000</v>
      </c>
      <c r="P23" s="6">
        <f t="shared" si="3"/>
        <v>203990000</v>
      </c>
    </row>
    <row r="24" spans="1:16" ht="28.5" customHeight="1" x14ac:dyDescent="0.25">
      <c r="A24" s="5" t="s">
        <v>42</v>
      </c>
      <c r="B24" s="14" t="s">
        <v>41</v>
      </c>
      <c r="C24" s="6">
        <v>10250000</v>
      </c>
      <c r="D24" s="6">
        <v>0</v>
      </c>
      <c r="E24" s="6">
        <v>0</v>
      </c>
      <c r="F24" s="19">
        <v>0</v>
      </c>
      <c r="G24" s="6">
        <f t="shared" ref="G24:J24" si="20">G25+G26+G27</f>
        <v>0</v>
      </c>
      <c r="H24" s="6">
        <f t="shared" si="20"/>
        <v>0</v>
      </c>
      <c r="I24" s="19">
        <v>0</v>
      </c>
      <c r="J24" s="19">
        <f t="shared" si="20"/>
        <v>0</v>
      </c>
      <c r="K24" s="19">
        <v>0</v>
      </c>
      <c r="L24" s="19">
        <v>0</v>
      </c>
      <c r="M24" s="19">
        <v>0</v>
      </c>
      <c r="N24" s="19">
        <v>1000000</v>
      </c>
      <c r="O24" s="6">
        <f t="shared" si="7"/>
        <v>1000000</v>
      </c>
      <c r="P24" s="6">
        <f t="shared" si="3"/>
        <v>11250000</v>
      </c>
    </row>
    <row r="25" spans="1:16" ht="0.75" hidden="1" customHeight="1" x14ac:dyDescent="0.25">
      <c r="A25" s="3" t="s">
        <v>68</v>
      </c>
      <c r="B25" s="17" t="s">
        <v>69</v>
      </c>
      <c r="C25" s="23"/>
      <c r="D25" s="20"/>
      <c r="E25" s="20"/>
      <c r="F25" s="20"/>
      <c r="G25" s="20"/>
      <c r="H25" s="20"/>
      <c r="I25" s="20"/>
      <c r="J25" s="21"/>
      <c r="K25" s="20"/>
      <c r="L25" s="20"/>
      <c r="M25" s="20"/>
      <c r="N25" s="20"/>
      <c r="O25" s="6">
        <f t="shared" si="7"/>
        <v>0</v>
      </c>
      <c r="P25" s="22">
        <f t="shared" si="3"/>
        <v>0</v>
      </c>
    </row>
    <row r="26" spans="1:16" hidden="1" x14ac:dyDescent="0.25">
      <c r="A26" s="3" t="s">
        <v>64</v>
      </c>
      <c r="B26" s="17" t="s">
        <v>66</v>
      </c>
      <c r="C26" s="23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6">
        <f t="shared" si="7"/>
        <v>0</v>
      </c>
      <c r="P26" s="22">
        <f t="shared" si="3"/>
        <v>0</v>
      </c>
    </row>
    <row r="27" spans="1:16" hidden="1" x14ac:dyDescent="0.25">
      <c r="A27" s="3" t="s">
        <v>65</v>
      </c>
      <c r="B27" s="17" t="s">
        <v>67</v>
      </c>
      <c r="C27" s="23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6">
        <f t="shared" si="7"/>
        <v>0</v>
      </c>
      <c r="P27" s="22">
        <f t="shared" si="3"/>
        <v>0</v>
      </c>
    </row>
    <row r="28" spans="1:16" ht="49.5" customHeight="1" x14ac:dyDescent="0.25">
      <c r="A28" s="15" t="s">
        <v>44</v>
      </c>
      <c r="B28" s="8" t="s">
        <v>43</v>
      </c>
      <c r="C28" s="24">
        <v>8035000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500000</v>
      </c>
      <c r="O28" s="6">
        <f t="shared" si="7"/>
        <v>500000</v>
      </c>
      <c r="P28" s="6">
        <f t="shared" si="3"/>
        <v>8535000</v>
      </c>
    </row>
    <row r="29" spans="1:16" ht="47.25" x14ac:dyDescent="0.25">
      <c r="A29" s="15" t="s">
        <v>47</v>
      </c>
      <c r="B29" s="8" t="s">
        <v>46</v>
      </c>
      <c r="C29" s="6">
        <f>C30+C31+C32+C33</f>
        <v>37658000</v>
      </c>
      <c r="D29" s="6">
        <f t="shared" ref="D29:J29" si="21">D30+D31+D32+D33</f>
        <v>0</v>
      </c>
      <c r="E29" s="6">
        <f t="shared" si="21"/>
        <v>0</v>
      </c>
      <c r="F29" s="6">
        <f t="shared" si="21"/>
        <v>90000000</v>
      </c>
      <c r="G29" s="6">
        <f t="shared" si="21"/>
        <v>0</v>
      </c>
      <c r="H29" s="6">
        <f t="shared" si="21"/>
        <v>0</v>
      </c>
      <c r="I29" s="6">
        <f t="shared" si="21"/>
        <v>0</v>
      </c>
      <c r="J29" s="6">
        <f t="shared" si="21"/>
        <v>0</v>
      </c>
      <c r="K29" s="6">
        <f t="shared" ref="K29:N29" si="22">K30+K31+K32+K33</f>
        <v>23000000</v>
      </c>
      <c r="L29" s="6">
        <f t="shared" si="22"/>
        <v>0</v>
      </c>
      <c r="M29" s="6">
        <f t="shared" si="22"/>
        <v>5000000</v>
      </c>
      <c r="N29" s="6">
        <f t="shared" si="22"/>
        <v>-33730000</v>
      </c>
      <c r="O29" s="6">
        <f t="shared" si="7"/>
        <v>84270000</v>
      </c>
      <c r="P29" s="6">
        <f t="shared" si="3"/>
        <v>121928000</v>
      </c>
    </row>
    <row r="30" spans="1:16" ht="18" hidden="1" customHeight="1" x14ac:dyDescent="0.25">
      <c r="A30" s="13" t="s">
        <v>61</v>
      </c>
      <c r="B30" s="9" t="s">
        <v>60</v>
      </c>
      <c r="C30" s="22">
        <v>0</v>
      </c>
      <c r="D30" s="22"/>
      <c r="E30" s="22"/>
      <c r="F30" s="22"/>
      <c r="G30" s="22"/>
      <c r="H30" s="22"/>
      <c r="I30" s="20">
        <v>0</v>
      </c>
      <c r="J30" s="22"/>
      <c r="K30" s="20">
        <v>0</v>
      </c>
      <c r="L30" s="20">
        <v>0</v>
      </c>
      <c r="M30" s="20">
        <v>0</v>
      </c>
      <c r="N30" s="20"/>
      <c r="O30" s="6">
        <f t="shared" si="7"/>
        <v>0</v>
      </c>
      <c r="P30" s="22">
        <f t="shared" si="3"/>
        <v>0</v>
      </c>
    </row>
    <row r="31" spans="1:16" ht="126.75" customHeight="1" x14ac:dyDescent="0.25">
      <c r="A31" s="13" t="s">
        <v>70</v>
      </c>
      <c r="B31" s="9" t="s">
        <v>71</v>
      </c>
      <c r="C31" s="22">
        <v>2928000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0">
        <v>0</v>
      </c>
      <c r="J31" s="27">
        <v>0</v>
      </c>
      <c r="K31" s="20">
        <v>3000000</v>
      </c>
      <c r="L31" s="20">
        <v>0</v>
      </c>
      <c r="M31" s="20">
        <v>0</v>
      </c>
      <c r="N31" s="20">
        <v>4000000</v>
      </c>
      <c r="O31" s="6">
        <f t="shared" si="7"/>
        <v>7000000</v>
      </c>
      <c r="P31" s="22">
        <f t="shared" si="3"/>
        <v>9928000</v>
      </c>
    </row>
    <row r="32" spans="1:16" ht="64.5" customHeight="1" x14ac:dyDescent="0.25">
      <c r="A32" s="13" t="s">
        <v>72</v>
      </c>
      <c r="B32" s="9" t="s">
        <v>73</v>
      </c>
      <c r="C32" s="22">
        <v>30730000</v>
      </c>
      <c r="D32" s="22">
        <v>0</v>
      </c>
      <c r="E32" s="22">
        <v>0</v>
      </c>
      <c r="F32" s="22">
        <v>90000000</v>
      </c>
      <c r="G32" s="22">
        <v>0</v>
      </c>
      <c r="H32" s="22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-40730000</v>
      </c>
      <c r="O32" s="6">
        <f t="shared" si="7"/>
        <v>49270000</v>
      </c>
      <c r="P32" s="22">
        <f t="shared" si="3"/>
        <v>80000000</v>
      </c>
    </row>
    <row r="33" spans="1:16" ht="93" customHeight="1" x14ac:dyDescent="0.25">
      <c r="A33" s="13" t="s">
        <v>84</v>
      </c>
      <c r="B33" s="9" t="s">
        <v>85</v>
      </c>
      <c r="C33" s="22">
        <v>4000000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0">
        <v>0</v>
      </c>
      <c r="J33" s="20">
        <v>0</v>
      </c>
      <c r="K33" s="20">
        <v>20000000</v>
      </c>
      <c r="L33" s="20">
        <v>0</v>
      </c>
      <c r="M33" s="20">
        <v>5000000</v>
      </c>
      <c r="N33" s="20">
        <v>3000000</v>
      </c>
      <c r="O33" s="6">
        <f t="shared" si="7"/>
        <v>28000000</v>
      </c>
      <c r="P33" s="22">
        <f t="shared" si="3"/>
        <v>32000000</v>
      </c>
    </row>
    <row r="34" spans="1:16" ht="31.5" hidden="1" x14ac:dyDescent="0.25">
      <c r="A34" s="15" t="s">
        <v>49</v>
      </c>
      <c r="B34" s="8" t="s">
        <v>48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f t="shared" si="7"/>
        <v>0</v>
      </c>
      <c r="P34" s="6">
        <f t="shared" si="3"/>
        <v>0</v>
      </c>
    </row>
    <row r="35" spans="1:16" ht="31.5" x14ac:dyDescent="0.25">
      <c r="A35" s="15" t="s">
        <v>51</v>
      </c>
      <c r="B35" s="8" t="s">
        <v>50</v>
      </c>
      <c r="C35" s="6">
        <v>8000000</v>
      </c>
      <c r="D35" s="26">
        <v>0</v>
      </c>
      <c r="E35" s="6">
        <v>0</v>
      </c>
      <c r="F35" s="6">
        <v>3000000</v>
      </c>
      <c r="G35" s="6">
        <v>0</v>
      </c>
      <c r="H35" s="6">
        <v>0</v>
      </c>
      <c r="I35" s="6">
        <v>0</v>
      </c>
      <c r="J35" s="6">
        <v>0</v>
      </c>
      <c r="K35" s="6">
        <v>5000000</v>
      </c>
      <c r="L35" s="6">
        <v>0</v>
      </c>
      <c r="M35" s="6">
        <v>0</v>
      </c>
      <c r="N35" s="6">
        <v>7000000</v>
      </c>
      <c r="O35" s="6">
        <f t="shared" si="7"/>
        <v>15000000</v>
      </c>
      <c r="P35" s="6">
        <f t="shared" si="3"/>
        <v>23000000</v>
      </c>
    </row>
    <row r="36" spans="1:16" s="7" customFormat="1" ht="31.5" x14ac:dyDescent="0.25">
      <c r="A36" s="15" t="s">
        <v>52</v>
      </c>
      <c r="B36" s="8" t="s">
        <v>59</v>
      </c>
      <c r="C36" s="6">
        <v>38330000</v>
      </c>
      <c r="D36" s="6">
        <v>0</v>
      </c>
      <c r="E36" s="6">
        <v>0</v>
      </c>
      <c r="F36" s="6">
        <v>32000000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f t="shared" si="7"/>
        <v>32000000</v>
      </c>
      <c r="P36" s="6">
        <f t="shared" si="3"/>
        <v>70330000</v>
      </c>
    </row>
    <row r="37" spans="1:16" s="7" customFormat="1" ht="20.25" customHeight="1" x14ac:dyDescent="0.25">
      <c r="A37" s="5" t="s">
        <v>23</v>
      </c>
      <c r="B37" s="8" t="s">
        <v>24</v>
      </c>
      <c r="C37" s="6">
        <f>C38+C43+C44+C45</f>
        <v>2998812449.5499997</v>
      </c>
      <c r="D37" s="6">
        <f t="shared" ref="D37:J37" si="23">D38+D43+D44+D45</f>
        <v>1115761373.1099999</v>
      </c>
      <c r="E37" s="6">
        <f t="shared" si="23"/>
        <v>20562696.599999964</v>
      </c>
      <c r="F37" s="6">
        <f t="shared" si="23"/>
        <v>415789182.25999999</v>
      </c>
      <c r="G37" s="6">
        <f t="shared" si="23"/>
        <v>113284511.19</v>
      </c>
      <c r="H37" s="6">
        <f t="shared" si="23"/>
        <v>-37673923.700000003</v>
      </c>
      <c r="I37" s="6">
        <f t="shared" si="23"/>
        <v>144798476.94999999</v>
      </c>
      <c r="J37" s="6">
        <f t="shared" si="23"/>
        <v>0</v>
      </c>
      <c r="K37" s="6">
        <f t="shared" ref="K37:L37" si="24">K38+K43+K44+K45</f>
        <v>19251008</v>
      </c>
      <c r="L37" s="6">
        <f t="shared" si="24"/>
        <v>-99163600.489999995</v>
      </c>
      <c r="M37" s="6">
        <f t="shared" ref="M37:N37" si="25">M38+M43+M44+M45</f>
        <v>-100.6</v>
      </c>
      <c r="N37" s="6">
        <f t="shared" si="25"/>
        <v>-88417286.00999999</v>
      </c>
      <c r="O37" s="6">
        <f t="shared" si="7"/>
        <v>1604192337.3099999</v>
      </c>
      <c r="P37" s="6">
        <f t="shared" si="3"/>
        <v>4603004786.8599997</v>
      </c>
    </row>
    <row r="38" spans="1:16" s="7" customFormat="1" ht="68.25" customHeight="1" x14ac:dyDescent="0.25">
      <c r="A38" s="5" t="s">
        <v>25</v>
      </c>
      <c r="B38" s="8" t="s">
        <v>26</v>
      </c>
      <c r="C38" s="6">
        <f>C39+C40+C41+C42</f>
        <v>2998812449.5499997</v>
      </c>
      <c r="D38" s="6">
        <f t="shared" ref="D38:N38" si="26">D39+D40+D41+D42</f>
        <v>1115761373.1099999</v>
      </c>
      <c r="E38" s="6">
        <f t="shared" si="26"/>
        <v>20562696.599999964</v>
      </c>
      <c r="F38" s="6">
        <f t="shared" si="26"/>
        <v>415789182.25999999</v>
      </c>
      <c r="G38" s="6">
        <f t="shared" si="26"/>
        <v>113284511.19</v>
      </c>
      <c r="H38" s="6">
        <f t="shared" si="26"/>
        <v>-37673923.700000003</v>
      </c>
      <c r="I38" s="6">
        <f t="shared" si="26"/>
        <v>142547376.34999999</v>
      </c>
      <c r="J38" s="6">
        <f t="shared" si="26"/>
        <v>0</v>
      </c>
      <c r="K38" s="6">
        <f t="shared" si="26"/>
        <v>19251008</v>
      </c>
      <c r="L38" s="6">
        <f t="shared" si="26"/>
        <v>-100763600.48999999</v>
      </c>
      <c r="M38" s="6">
        <f t="shared" si="26"/>
        <v>0</v>
      </c>
      <c r="N38" s="6">
        <f t="shared" si="26"/>
        <v>-88417286.00999999</v>
      </c>
      <c r="O38" s="6">
        <f t="shared" si="7"/>
        <v>1600341337.3099997</v>
      </c>
      <c r="P38" s="6">
        <f t="shared" si="3"/>
        <v>4599153786.8599997</v>
      </c>
    </row>
    <row r="39" spans="1:16" ht="31.5" x14ac:dyDescent="0.25">
      <c r="A39" s="3" t="s">
        <v>27</v>
      </c>
      <c r="B39" s="9" t="s">
        <v>28</v>
      </c>
      <c r="C39" s="22">
        <v>169800000</v>
      </c>
      <c r="D39" s="22">
        <v>0</v>
      </c>
      <c r="E39" s="22">
        <v>0</v>
      </c>
      <c r="F39" s="22">
        <v>73295150</v>
      </c>
      <c r="G39" s="22">
        <v>0</v>
      </c>
      <c r="H39" s="22">
        <v>0</v>
      </c>
      <c r="I39" s="22">
        <v>103793326.34999999</v>
      </c>
      <c r="J39" s="22"/>
      <c r="K39" s="22">
        <v>20000000</v>
      </c>
      <c r="L39" s="22">
        <v>0</v>
      </c>
      <c r="M39" s="22"/>
      <c r="N39" s="22">
        <v>3683000</v>
      </c>
      <c r="O39" s="6">
        <f t="shared" si="7"/>
        <v>200771476.34999999</v>
      </c>
      <c r="P39" s="22">
        <f t="shared" si="3"/>
        <v>370571476.35000002</v>
      </c>
    </row>
    <row r="40" spans="1:16" ht="47.25" x14ac:dyDescent="0.25">
      <c r="A40" s="3" t="s">
        <v>29</v>
      </c>
      <c r="B40" s="9" t="s">
        <v>30</v>
      </c>
      <c r="C40" s="22">
        <v>505946119.23000002</v>
      </c>
      <c r="D40" s="27">
        <v>839014406.75999999</v>
      </c>
      <c r="E40" s="22">
        <v>292434792.00999999</v>
      </c>
      <c r="F40" s="22">
        <v>342494032.25999999</v>
      </c>
      <c r="G40" s="22">
        <v>109340440.47</v>
      </c>
      <c r="H40" s="22">
        <v>-39290099.700000003</v>
      </c>
      <c r="I40" s="22">
        <v>10131136</v>
      </c>
      <c r="J40" s="27"/>
      <c r="K40" s="22">
        <v>-1375808</v>
      </c>
      <c r="L40" s="22">
        <v>-81401094</v>
      </c>
      <c r="M40" s="22"/>
      <c r="N40" s="22">
        <v>-78358557.689999998</v>
      </c>
      <c r="O40" s="6">
        <f t="shared" si="7"/>
        <v>1392989248.1099999</v>
      </c>
      <c r="P40" s="22">
        <f t="shared" si="3"/>
        <v>1898935367.3399999</v>
      </c>
    </row>
    <row r="41" spans="1:16" ht="31.5" x14ac:dyDescent="0.25">
      <c r="A41" s="3" t="s">
        <v>31</v>
      </c>
      <c r="B41" s="9" t="s">
        <v>32</v>
      </c>
      <c r="C41" s="22">
        <v>2241293747.2199998</v>
      </c>
      <c r="D41" s="22">
        <v>5352740.76</v>
      </c>
      <c r="E41" s="22">
        <v>0</v>
      </c>
      <c r="F41" s="22">
        <v>0</v>
      </c>
      <c r="G41" s="22">
        <v>0</v>
      </c>
      <c r="H41" s="22">
        <v>0</v>
      </c>
      <c r="I41" s="22">
        <v>5085888</v>
      </c>
      <c r="J41" s="27"/>
      <c r="K41" s="22">
        <v>0</v>
      </c>
      <c r="L41" s="22">
        <v>-26895146.489999998</v>
      </c>
      <c r="M41" s="22"/>
      <c r="N41" s="22">
        <v>-13586728.32</v>
      </c>
      <c r="O41" s="6">
        <f t="shared" si="7"/>
        <v>-30043246.049999997</v>
      </c>
      <c r="P41" s="22">
        <f t="shared" si="3"/>
        <v>2211250501.1699996</v>
      </c>
    </row>
    <row r="42" spans="1:16" x14ac:dyDescent="0.25">
      <c r="A42" s="3" t="s">
        <v>33</v>
      </c>
      <c r="B42" s="9" t="s">
        <v>34</v>
      </c>
      <c r="C42" s="22">
        <v>81772583.099999994</v>
      </c>
      <c r="D42" s="22">
        <v>271394225.58999997</v>
      </c>
      <c r="E42" s="22">
        <v>-271872095.41000003</v>
      </c>
      <c r="F42" s="22">
        <v>0</v>
      </c>
      <c r="G42" s="27">
        <v>3944070.72</v>
      </c>
      <c r="H42" s="22">
        <v>1616176</v>
      </c>
      <c r="I42" s="22">
        <v>23537026</v>
      </c>
      <c r="J42" s="22"/>
      <c r="K42" s="22">
        <v>626816</v>
      </c>
      <c r="L42" s="22">
        <v>7532640</v>
      </c>
      <c r="M42" s="22"/>
      <c r="N42" s="22">
        <v>-155000</v>
      </c>
      <c r="O42" s="6">
        <f t="shared" si="7"/>
        <v>36623858.899999946</v>
      </c>
      <c r="P42" s="22">
        <f t="shared" si="3"/>
        <v>118396441.99999994</v>
      </c>
    </row>
    <row r="43" spans="1:16" ht="64.5" hidden="1" customHeight="1" x14ac:dyDescent="0.25">
      <c r="A43" s="5" t="s">
        <v>53</v>
      </c>
      <c r="B43" s="8" t="s">
        <v>56</v>
      </c>
      <c r="C43" s="6"/>
      <c r="D43" s="6"/>
      <c r="E43" s="6"/>
      <c r="F43" s="6"/>
      <c r="G43" s="6"/>
      <c r="H43" s="6"/>
      <c r="I43" s="25"/>
      <c r="J43" s="6"/>
      <c r="K43" s="25"/>
      <c r="L43" s="25"/>
      <c r="M43" s="25"/>
      <c r="N43" s="25"/>
      <c r="O43" s="6">
        <f t="shared" si="7"/>
        <v>0</v>
      </c>
      <c r="P43" s="6">
        <f t="shared" si="3"/>
        <v>0</v>
      </c>
    </row>
    <row r="44" spans="1:16" ht="52.5" hidden="1" customHeight="1" x14ac:dyDescent="0.25">
      <c r="A44" s="5" t="s">
        <v>54</v>
      </c>
      <c r="B44" s="8" t="s">
        <v>57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f t="shared" si="7"/>
        <v>0</v>
      </c>
      <c r="P44" s="6">
        <f t="shared" si="3"/>
        <v>0</v>
      </c>
    </row>
    <row r="45" spans="1:16" ht="31.5" x14ac:dyDescent="0.25">
      <c r="A45" s="5" t="s">
        <v>55</v>
      </c>
      <c r="B45" s="8" t="s">
        <v>58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2251100.6</v>
      </c>
      <c r="J45" s="6"/>
      <c r="K45" s="6">
        <v>0</v>
      </c>
      <c r="L45" s="6">
        <v>1600000</v>
      </c>
      <c r="M45" s="6">
        <v>-100.6</v>
      </c>
      <c r="N45" s="6"/>
      <c r="O45" s="6">
        <f t="shared" si="7"/>
        <v>3851000</v>
      </c>
      <c r="P45" s="6">
        <f t="shared" si="3"/>
        <v>3851000</v>
      </c>
    </row>
    <row r="46" spans="1:16" s="7" customFormat="1" x14ac:dyDescent="0.25">
      <c r="A46" s="5" t="s">
        <v>35</v>
      </c>
      <c r="B46" s="8"/>
      <c r="C46" s="6">
        <f t="shared" ref="C46:J46" si="27">C4+C37</f>
        <v>5316309449.5499992</v>
      </c>
      <c r="D46" s="6">
        <f t="shared" si="27"/>
        <v>1115761373.1099999</v>
      </c>
      <c r="E46" s="6">
        <f t="shared" si="27"/>
        <v>20562696.599999964</v>
      </c>
      <c r="F46" s="6">
        <f t="shared" si="27"/>
        <v>555789182.25999999</v>
      </c>
      <c r="G46" s="6">
        <f t="shared" si="27"/>
        <v>168284511.19</v>
      </c>
      <c r="H46" s="6">
        <f t="shared" si="27"/>
        <v>32326076.299999997</v>
      </c>
      <c r="I46" s="6">
        <f t="shared" si="27"/>
        <v>158108785.94999999</v>
      </c>
      <c r="J46" s="6">
        <f t="shared" si="27"/>
        <v>0</v>
      </c>
      <c r="K46" s="6">
        <f t="shared" ref="K46:L46" si="28">K4+K37</f>
        <v>69251008</v>
      </c>
      <c r="L46" s="6">
        <f t="shared" si="28"/>
        <v>-29163600.489999995</v>
      </c>
      <c r="M46" s="6">
        <f t="shared" ref="M46:N46" si="29">M4+M37</f>
        <v>79999899.400000006</v>
      </c>
      <c r="N46" s="6">
        <f t="shared" si="29"/>
        <v>-88417286.00999999</v>
      </c>
      <c r="O46" s="6">
        <f t="shared" si="7"/>
        <v>2082502646.3099997</v>
      </c>
      <c r="P46" s="6">
        <f t="shared" si="3"/>
        <v>7398812095.8599987</v>
      </c>
    </row>
    <row r="48" spans="1:16" x14ac:dyDescent="0.2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ht="36" customHeight="1" x14ac:dyDescent="0.2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ht="48" customHeight="1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ht="34.5" customHeight="1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ht="35.25" customHeight="1" x14ac:dyDescent="0.2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</sheetData>
  <mergeCells count="6">
    <mergeCell ref="A52:O52"/>
    <mergeCell ref="A1:O1"/>
    <mergeCell ref="A48:O48"/>
    <mergeCell ref="A49:O49"/>
    <mergeCell ref="A50:O50"/>
    <mergeCell ref="A51:O51"/>
  </mergeCells>
  <pageMargins left="0.35433070866141736" right="0.27559055118110237" top="0.43307086614173229" bottom="0.43307086614173229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zoomScaleNormal="100" workbookViewId="0">
      <selection activeCell="C6" sqref="C6:M6"/>
    </sheetView>
  </sheetViews>
  <sheetFormatPr defaultRowHeight="15" x14ac:dyDescent="0.25"/>
  <cols>
    <col min="1" max="1" width="22.28515625" style="52" bestFit="1" customWidth="1"/>
    <col min="2" max="2" width="9" style="54" customWidth="1"/>
    <col min="3" max="13" width="18.28515625" style="54" customWidth="1"/>
    <col min="14" max="14" width="19.7109375" style="54" customWidth="1"/>
    <col min="15" max="15" width="13.42578125" style="54" bestFit="1" customWidth="1"/>
  </cols>
  <sheetData>
    <row r="1" spans="1:15" ht="33.75" customHeight="1" x14ac:dyDescent="0.25">
      <c r="A1" s="44"/>
      <c r="B1" s="53"/>
      <c r="C1" s="70" t="s">
        <v>103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x14ac:dyDescent="0.25">
      <c r="A2" s="31"/>
      <c r="B2" s="32"/>
      <c r="C2" s="32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 t="s">
        <v>104</v>
      </c>
    </row>
    <row r="3" spans="1:15" s="65" customFormat="1" ht="44.25" customHeight="1" x14ac:dyDescent="0.25">
      <c r="A3" s="63" t="s">
        <v>105</v>
      </c>
      <c r="B3" s="64" t="s">
        <v>0</v>
      </c>
      <c r="C3" s="33" t="s">
        <v>106</v>
      </c>
      <c r="D3" s="35" t="s">
        <v>107</v>
      </c>
      <c r="E3" s="35" t="s">
        <v>108</v>
      </c>
      <c r="F3" s="35" t="s">
        <v>109</v>
      </c>
      <c r="G3" s="35" t="s">
        <v>110</v>
      </c>
      <c r="H3" s="35" t="s">
        <v>111</v>
      </c>
      <c r="I3" s="35" t="s">
        <v>112</v>
      </c>
      <c r="J3" s="35" t="s">
        <v>113</v>
      </c>
      <c r="K3" s="34" t="s">
        <v>114</v>
      </c>
      <c r="L3" s="34" t="s">
        <v>115</v>
      </c>
      <c r="M3" s="35" t="s">
        <v>116</v>
      </c>
      <c r="N3" s="37" t="s">
        <v>117</v>
      </c>
      <c r="O3" s="36" t="s">
        <v>2</v>
      </c>
    </row>
    <row r="4" spans="1:15" s="65" customFormat="1" ht="44.25" customHeight="1" x14ac:dyDescent="0.25">
      <c r="A4" s="66"/>
      <c r="B4" s="67"/>
      <c r="C4" s="33"/>
      <c r="D4" s="35"/>
      <c r="E4" s="35"/>
      <c r="F4" s="35"/>
      <c r="G4" s="35"/>
      <c r="H4" s="35"/>
      <c r="I4" s="35"/>
      <c r="J4" s="35"/>
      <c r="K4" s="38"/>
      <c r="L4" s="38"/>
      <c r="M4" s="35"/>
      <c r="N4" s="68"/>
      <c r="O4" s="69"/>
    </row>
    <row r="5" spans="1:15" x14ac:dyDescent="0.25">
      <c r="A5" s="39">
        <v>1</v>
      </c>
      <c r="B5" s="40">
        <v>2</v>
      </c>
      <c r="C5" s="41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  <c r="I5" s="43">
        <v>9</v>
      </c>
      <c r="J5" s="43">
        <v>10</v>
      </c>
      <c r="K5" s="43">
        <v>11</v>
      </c>
      <c r="L5" s="43">
        <v>12</v>
      </c>
      <c r="M5" s="43">
        <v>13</v>
      </c>
      <c r="N5" s="42">
        <v>14</v>
      </c>
      <c r="O5" s="43" t="s">
        <v>118</v>
      </c>
    </row>
    <row r="6" spans="1:15" ht="24" x14ac:dyDescent="0.25">
      <c r="A6" s="45" t="s">
        <v>119</v>
      </c>
      <c r="B6" s="46" t="s">
        <v>120</v>
      </c>
      <c r="C6" s="55">
        <v>521425556</v>
      </c>
      <c r="D6" s="56">
        <v>111478766.73999995</v>
      </c>
      <c r="E6" s="56">
        <v>-10222211.980000028</v>
      </c>
      <c r="F6" s="56">
        <v>-5736413.1799999475</v>
      </c>
      <c r="G6" s="56">
        <v>-12696094.720000014</v>
      </c>
      <c r="H6" s="56">
        <v>-9705062.400000032</v>
      </c>
      <c r="I6" s="56">
        <v>41360188.75</v>
      </c>
      <c r="J6" s="56">
        <v>2487102.2599999947</v>
      </c>
      <c r="K6" s="56">
        <v>38980080.620000042</v>
      </c>
      <c r="L6" s="56">
        <v>32700451.319999944</v>
      </c>
      <c r="M6" s="56">
        <v>11386145.279999973</v>
      </c>
      <c r="N6" s="56">
        <v>721458508.68999994</v>
      </c>
      <c r="O6" s="56">
        <f>N6-C6</f>
        <v>200032952.68999994</v>
      </c>
    </row>
    <row r="7" spans="1:15" ht="60" x14ac:dyDescent="0.25">
      <c r="A7" s="47" t="s">
        <v>121</v>
      </c>
      <c r="B7" s="48" t="s">
        <v>122</v>
      </c>
      <c r="C7" s="57">
        <v>4266689</v>
      </c>
      <c r="D7" s="58">
        <v>0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769173</v>
      </c>
      <c r="M7" s="58">
        <v>308552.24</v>
      </c>
      <c r="N7" s="58">
        <v>5344414.24</v>
      </c>
      <c r="O7" s="58">
        <f>N7-C7</f>
        <v>1077725.2400000002</v>
      </c>
    </row>
    <row r="8" spans="1:15" ht="84" x14ac:dyDescent="0.25">
      <c r="A8" s="47" t="s">
        <v>123</v>
      </c>
      <c r="B8" s="48" t="s">
        <v>124</v>
      </c>
      <c r="C8" s="57">
        <v>39651500</v>
      </c>
      <c r="D8" s="58">
        <v>1500000</v>
      </c>
      <c r="E8" s="58">
        <v>0</v>
      </c>
      <c r="F8" s="58">
        <v>0</v>
      </c>
      <c r="G8" s="58">
        <v>0</v>
      </c>
      <c r="H8" s="58">
        <v>0</v>
      </c>
      <c r="I8" s="58">
        <v>3015104</v>
      </c>
      <c r="J8" s="58">
        <v>308879.96999999997</v>
      </c>
      <c r="K8" s="58">
        <v>3200000</v>
      </c>
      <c r="L8" s="58">
        <v>2094364</v>
      </c>
      <c r="M8" s="58">
        <v>1318762.67</v>
      </c>
      <c r="N8" s="58">
        <v>51088610.640000001</v>
      </c>
      <c r="O8" s="58">
        <f>N8-C8</f>
        <v>11437110.640000001</v>
      </c>
    </row>
    <row r="9" spans="1:15" ht="96" x14ac:dyDescent="0.25">
      <c r="A9" s="47" t="s">
        <v>125</v>
      </c>
      <c r="B9" s="48" t="s">
        <v>126</v>
      </c>
      <c r="C9" s="57">
        <v>90193188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8498963</v>
      </c>
      <c r="J9" s="58">
        <v>797943.72</v>
      </c>
      <c r="K9" s="58">
        <v>4240000</v>
      </c>
      <c r="L9" s="58">
        <v>0</v>
      </c>
      <c r="M9" s="58">
        <v>7278998.9200000018</v>
      </c>
      <c r="N9" s="58">
        <v>111009093.64</v>
      </c>
      <c r="O9" s="58">
        <f>N9-C9</f>
        <v>20815905.640000001</v>
      </c>
    </row>
    <row r="10" spans="1:15" x14ac:dyDescent="0.25">
      <c r="A10" s="47" t="s">
        <v>127</v>
      </c>
      <c r="B10" s="48" t="s">
        <v>128</v>
      </c>
      <c r="C10" s="57">
        <v>26718</v>
      </c>
      <c r="D10" s="58">
        <v>70910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97628</v>
      </c>
      <c r="O10" s="58">
        <f>N10-C10</f>
        <v>70910</v>
      </c>
    </row>
    <row r="11" spans="1:15" ht="72" x14ac:dyDescent="0.25">
      <c r="A11" s="47" t="s">
        <v>129</v>
      </c>
      <c r="B11" s="48" t="s">
        <v>130</v>
      </c>
      <c r="C11" s="57">
        <v>48101280</v>
      </c>
      <c r="D11" s="58">
        <v>50300</v>
      </c>
      <c r="E11" s="58">
        <v>-40300</v>
      </c>
      <c r="F11" s="58">
        <v>0</v>
      </c>
      <c r="G11" s="58">
        <v>0</v>
      </c>
      <c r="H11" s="58">
        <v>0</v>
      </c>
      <c r="I11" s="58">
        <v>1970704</v>
      </c>
      <c r="J11" s="58">
        <v>801322.44</v>
      </c>
      <c r="K11" s="58">
        <v>6332000</v>
      </c>
      <c r="L11" s="58">
        <v>1192560</v>
      </c>
      <c r="M11" s="58">
        <v>1483263.1100000008</v>
      </c>
      <c r="N11" s="58">
        <v>59891129.549999997</v>
      </c>
      <c r="O11" s="58">
        <f>N11-C11</f>
        <v>11789849.549999997</v>
      </c>
    </row>
    <row r="12" spans="1:15" x14ac:dyDescent="0.25">
      <c r="A12" s="47" t="s">
        <v>131</v>
      </c>
      <c r="B12" s="48" t="s">
        <v>132</v>
      </c>
      <c r="C12" s="57">
        <v>23000000</v>
      </c>
      <c r="D12" s="58">
        <v>28647861.219999999</v>
      </c>
      <c r="E12" s="58">
        <v>-4000000</v>
      </c>
      <c r="F12" s="58">
        <v>-7817935</v>
      </c>
      <c r="G12" s="58">
        <v>-13928819.579999998</v>
      </c>
      <c r="H12" s="58">
        <v>-2400000</v>
      </c>
      <c r="I12" s="58">
        <v>340204</v>
      </c>
      <c r="J12" s="58">
        <v>-6980802</v>
      </c>
      <c r="K12" s="58">
        <v>-667865.0700000003</v>
      </c>
      <c r="L12" s="58">
        <v>-6765506.5199999996</v>
      </c>
      <c r="M12" s="58">
        <v>-1472311.040000001</v>
      </c>
      <c r="N12" s="58">
        <v>7954826.0099999998</v>
      </c>
      <c r="O12" s="58">
        <f>N12-C12</f>
        <v>-15045173.99</v>
      </c>
    </row>
    <row r="13" spans="1:15" ht="36" x14ac:dyDescent="0.25">
      <c r="A13" s="47" t="s">
        <v>133</v>
      </c>
      <c r="B13" s="48" t="s">
        <v>134</v>
      </c>
      <c r="C13" s="57">
        <v>316186181</v>
      </c>
      <c r="D13" s="58">
        <v>81209695.520000011</v>
      </c>
      <c r="E13" s="58">
        <v>-6181911.9799999688</v>
      </c>
      <c r="F13" s="58">
        <v>2081521.8199999928</v>
      </c>
      <c r="G13" s="58">
        <v>1232724.8599999691</v>
      </c>
      <c r="H13" s="58">
        <v>-7305062.3999999734</v>
      </c>
      <c r="I13" s="58">
        <v>27535213.75</v>
      </c>
      <c r="J13" s="58">
        <v>7559758.1299999952</v>
      </c>
      <c r="K13" s="58">
        <v>25875945.690000042</v>
      </c>
      <c r="L13" s="58">
        <v>35409860.839999944</v>
      </c>
      <c r="M13" s="58">
        <v>2468879.379999971</v>
      </c>
      <c r="N13" s="58">
        <v>486072806.61000001</v>
      </c>
      <c r="O13" s="58">
        <f>N13-C13</f>
        <v>169886625.61000001</v>
      </c>
    </row>
    <row r="14" spans="1:15" ht="24" x14ac:dyDescent="0.25">
      <c r="A14" s="45" t="s">
        <v>135</v>
      </c>
      <c r="B14" s="46" t="s">
        <v>136</v>
      </c>
      <c r="C14" s="55">
        <v>80000</v>
      </c>
      <c r="D14" s="56">
        <v>0</v>
      </c>
      <c r="E14" s="56">
        <v>0</v>
      </c>
      <c r="F14" s="56">
        <v>0</v>
      </c>
      <c r="G14" s="56">
        <v>0</v>
      </c>
      <c r="H14" s="56">
        <v>60000</v>
      </c>
      <c r="I14" s="56">
        <v>0</v>
      </c>
      <c r="J14" s="56">
        <v>620000</v>
      </c>
      <c r="K14" s="56">
        <v>0</v>
      </c>
      <c r="L14" s="56">
        <v>-60000</v>
      </c>
      <c r="M14" s="56">
        <v>0</v>
      </c>
      <c r="N14" s="56">
        <v>700000</v>
      </c>
      <c r="O14" s="56">
        <f>N14-C14</f>
        <v>620000</v>
      </c>
    </row>
    <row r="15" spans="1:15" ht="24" x14ac:dyDescent="0.25">
      <c r="A15" s="47" t="s">
        <v>137</v>
      </c>
      <c r="B15" s="49" t="s">
        <v>138</v>
      </c>
      <c r="C15" s="57">
        <v>80000</v>
      </c>
      <c r="D15" s="58">
        <v>0</v>
      </c>
      <c r="E15" s="58">
        <v>0</v>
      </c>
      <c r="F15" s="58">
        <v>0</v>
      </c>
      <c r="G15" s="58">
        <v>0</v>
      </c>
      <c r="H15" s="58">
        <v>60000</v>
      </c>
      <c r="I15" s="58">
        <v>0</v>
      </c>
      <c r="J15" s="58">
        <v>620000</v>
      </c>
      <c r="K15" s="58">
        <v>0</v>
      </c>
      <c r="L15" s="58">
        <v>-60000</v>
      </c>
      <c r="M15" s="58">
        <v>0</v>
      </c>
      <c r="N15" s="58">
        <v>700000</v>
      </c>
      <c r="O15" s="58">
        <f>N15-C15</f>
        <v>620000</v>
      </c>
    </row>
    <row r="16" spans="1:15" ht="48" x14ac:dyDescent="0.25">
      <c r="A16" s="45" t="s">
        <v>139</v>
      </c>
      <c r="B16" s="46" t="s">
        <v>140</v>
      </c>
      <c r="C16" s="55">
        <v>73375248</v>
      </c>
      <c r="D16" s="56">
        <v>36198821.760000005</v>
      </c>
      <c r="E16" s="56">
        <v>2164955.35</v>
      </c>
      <c r="F16" s="56">
        <v>-24181186.109999999</v>
      </c>
      <c r="G16" s="56">
        <v>9883224</v>
      </c>
      <c r="H16" s="56">
        <v>4500000</v>
      </c>
      <c r="I16" s="56">
        <v>17755288.599999994</v>
      </c>
      <c r="J16" s="56">
        <v>6850259.9999999925</v>
      </c>
      <c r="K16" s="56">
        <v>6274390.2599999979</v>
      </c>
      <c r="L16" s="56">
        <v>9188908.9200000167</v>
      </c>
      <c r="M16" s="56">
        <v>-3232999.9999999851</v>
      </c>
      <c r="N16" s="56">
        <v>138776910.78000003</v>
      </c>
      <c r="O16" s="56">
        <f>N16-C16</f>
        <v>65401662.780000031</v>
      </c>
    </row>
    <row r="17" spans="1:15" x14ac:dyDescent="0.25">
      <c r="A17" s="47" t="s">
        <v>141</v>
      </c>
      <c r="B17" s="48" t="s">
        <v>142</v>
      </c>
      <c r="C17" s="57">
        <v>47963377</v>
      </c>
      <c r="D17" s="58">
        <v>0</v>
      </c>
      <c r="E17" s="58">
        <v>256215</v>
      </c>
      <c r="F17" s="58">
        <v>2818591</v>
      </c>
      <c r="G17" s="58">
        <v>143000</v>
      </c>
      <c r="H17" s="58">
        <v>0</v>
      </c>
      <c r="I17" s="58">
        <v>2764800</v>
      </c>
      <c r="J17" s="58">
        <v>653650</v>
      </c>
      <c r="K17" s="58">
        <v>5044988.7599999979</v>
      </c>
      <c r="L17" s="58">
        <v>2223503</v>
      </c>
      <c r="M17" s="58">
        <v>952382.62000000477</v>
      </c>
      <c r="N17" s="58">
        <v>62820507.380000003</v>
      </c>
      <c r="O17" s="58">
        <f>N17-C17</f>
        <v>14857130.380000003</v>
      </c>
    </row>
    <row r="18" spans="1:15" ht="72" x14ac:dyDescent="0.25">
      <c r="A18" s="47" t="s">
        <v>143</v>
      </c>
      <c r="B18" s="48" t="s">
        <v>144</v>
      </c>
      <c r="C18" s="57">
        <v>25411871</v>
      </c>
      <c r="D18" s="58">
        <v>36198821.759999998</v>
      </c>
      <c r="E18" s="58">
        <v>1908740.35</v>
      </c>
      <c r="F18" s="58">
        <v>-26999777.109999999</v>
      </c>
      <c r="G18" s="58">
        <v>9740224</v>
      </c>
      <c r="H18" s="58">
        <v>4500000</v>
      </c>
      <c r="I18" s="58">
        <v>14990488.600000001</v>
      </c>
      <c r="J18" s="58">
        <v>6196609.9999999925</v>
      </c>
      <c r="K18" s="58">
        <v>1229401.5</v>
      </c>
      <c r="L18" s="58">
        <v>6965405.9200000018</v>
      </c>
      <c r="M18" s="58">
        <v>-4185382.6199999899</v>
      </c>
      <c r="N18" s="58">
        <v>75956403.400000006</v>
      </c>
      <c r="O18" s="58">
        <f>N18-C18</f>
        <v>50544532.400000006</v>
      </c>
    </row>
    <row r="19" spans="1:15" ht="24" x14ac:dyDescent="0.25">
      <c r="A19" s="45" t="s">
        <v>145</v>
      </c>
      <c r="B19" s="46" t="s">
        <v>146</v>
      </c>
      <c r="C19" s="55">
        <v>406809465.44</v>
      </c>
      <c r="D19" s="56">
        <v>75697065.839999974</v>
      </c>
      <c r="E19" s="56">
        <v>-109827.71000000002</v>
      </c>
      <c r="F19" s="56">
        <v>34242955</v>
      </c>
      <c r="G19" s="56">
        <v>106855670.10999995</v>
      </c>
      <c r="H19" s="56">
        <v>-5133867.7699999809</v>
      </c>
      <c r="I19" s="56">
        <v>38366561.580000043</v>
      </c>
      <c r="J19" s="56">
        <v>19851173.930000003</v>
      </c>
      <c r="K19" s="56">
        <v>27151534.919999972</v>
      </c>
      <c r="L19" s="56">
        <v>-1907100.71</v>
      </c>
      <c r="M19" s="56">
        <v>-78528307.349999994</v>
      </c>
      <c r="N19" s="56">
        <v>623295323.27999985</v>
      </c>
      <c r="O19" s="56">
        <f>N19-C19</f>
        <v>216485857.83999985</v>
      </c>
    </row>
    <row r="20" spans="1:15" ht="24" x14ac:dyDescent="0.25">
      <c r="A20" s="47" t="s">
        <v>147</v>
      </c>
      <c r="B20" s="48" t="s">
        <v>148</v>
      </c>
      <c r="C20" s="57">
        <v>7681092.8099999996</v>
      </c>
      <c r="D20" s="58">
        <v>4391679.2400000012</v>
      </c>
      <c r="E20" s="58">
        <v>0</v>
      </c>
      <c r="F20" s="58">
        <v>319000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12391772.050000001</v>
      </c>
      <c r="O20" s="58">
        <f>N20-C20</f>
        <v>4710679.2400000012</v>
      </c>
    </row>
    <row r="21" spans="1:15" x14ac:dyDescent="0.25">
      <c r="A21" s="47" t="s">
        <v>149</v>
      </c>
      <c r="B21" s="48" t="s">
        <v>150</v>
      </c>
      <c r="C21" s="57">
        <v>96665154.290000007</v>
      </c>
      <c r="D21" s="58">
        <v>0</v>
      </c>
      <c r="E21" s="58">
        <v>0</v>
      </c>
      <c r="F21" s="58">
        <v>0</v>
      </c>
      <c r="G21" s="58">
        <v>44999999.999999985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-86195271.209999993</v>
      </c>
      <c r="N21" s="58">
        <v>55469883.079999998</v>
      </c>
      <c r="O21" s="58">
        <f>N21-C21</f>
        <v>-41195271.210000008</v>
      </c>
    </row>
    <row r="22" spans="1:15" ht="24" x14ac:dyDescent="0.25">
      <c r="A22" s="47" t="s">
        <v>151</v>
      </c>
      <c r="B22" s="49" t="s">
        <v>152</v>
      </c>
      <c r="C22" s="57">
        <v>108603747.15000001</v>
      </c>
      <c r="D22" s="58">
        <v>42260323.599999994</v>
      </c>
      <c r="E22" s="58">
        <v>490172.29</v>
      </c>
      <c r="F22" s="58">
        <v>39340000</v>
      </c>
      <c r="G22" s="58">
        <v>61855670.110000014</v>
      </c>
      <c r="H22" s="58">
        <v>12834780</v>
      </c>
      <c r="I22" s="58">
        <v>34856243.580000013</v>
      </c>
      <c r="J22" s="58">
        <v>17489522.789999999</v>
      </c>
      <c r="K22" s="58">
        <v>21132214.139999986</v>
      </c>
      <c r="L22" s="58">
        <v>-8010999.6299999999</v>
      </c>
      <c r="M22" s="58">
        <v>2345000</v>
      </c>
      <c r="N22" s="58">
        <v>333196674.03000003</v>
      </c>
      <c r="O22" s="58">
        <f>N22-C22</f>
        <v>224592926.88000003</v>
      </c>
    </row>
    <row r="23" spans="1:15" x14ac:dyDescent="0.25">
      <c r="A23" s="47" t="s">
        <v>153</v>
      </c>
      <c r="B23" s="49" t="s">
        <v>154</v>
      </c>
      <c r="C23" s="57">
        <v>0</v>
      </c>
      <c r="D23" s="59">
        <v>0</v>
      </c>
      <c r="E23" s="53">
        <v>0</v>
      </c>
      <c r="F23" s="58">
        <v>4900000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4900000</v>
      </c>
      <c r="O23" s="58">
        <f>N23-C23</f>
        <v>4900000</v>
      </c>
    </row>
    <row r="24" spans="1:15" ht="24" x14ac:dyDescent="0.25">
      <c r="A24" s="47" t="s">
        <v>155</v>
      </c>
      <c r="B24" s="48" t="s">
        <v>156</v>
      </c>
      <c r="C24" s="57">
        <v>193859471.19</v>
      </c>
      <c r="D24" s="58">
        <v>29045063</v>
      </c>
      <c r="E24" s="58">
        <v>-600000</v>
      </c>
      <c r="F24" s="58">
        <v>-10316045</v>
      </c>
      <c r="G24" s="58">
        <v>0</v>
      </c>
      <c r="H24" s="58">
        <v>-17968647.770000011</v>
      </c>
      <c r="I24" s="58">
        <v>3510318</v>
      </c>
      <c r="J24" s="58">
        <v>2361651.1400000062</v>
      </c>
      <c r="K24" s="58">
        <v>6019320.7799999854</v>
      </c>
      <c r="L24" s="58">
        <v>6103898.9199999999</v>
      </c>
      <c r="M24" s="58">
        <v>5321963.8599999994</v>
      </c>
      <c r="N24" s="58">
        <v>217336994.11999995</v>
      </c>
      <c r="O24" s="58">
        <f>N24-C24</f>
        <v>23477522.929999948</v>
      </c>
    </row>
    <row r="25" spans="1:15" ht="36" x14ac:dyDescent="0.25">
      <c r="A25" s="45" t="s">
        <v>157</v>
      </c>
      <c r="B25" s="46" t="s">
        <v>158</v>
      </c>
      <c r="C25" s="55">
        <v>497318117.63999999</v>
      </c>
      <c r="D25" s="56">
        <v>525816305.87</v>
      </c>
      <c r="E25" s="56">
        <v>19096235.419999953</v>
      </c>
      <c r="F25" s="56">
        <v>299735906.71000016</v>
      </c>
      <c r="G25" s="56">
        <v>55000000</v>
      </c>
      <c r="H25" s="56">
        <v>17164945.999999817</v>
      </c>
      <c r="I25" s="56">
        <v>15159740.480000019</v>
      </c>
      <c r="J25" s="56">
        <v>303808.47000005096</v>
      </c>
      <c r="K25" s="56">
        <v>-39472364.820000015</v>
      </c>
      <c r="L25" s="56">
        <v>15494574.540000061</v>
      </c>
      <c r="M25" s="56">
        <v>-51247571.719999962</v>
      </c>
      <c r="N25" s="56">
        <v>1354369698.5899999</v>
      </c>
      <c r="O25" s="56">
        <f>N25-C25</f>
        <v>857051580.94999993</v>
      </c>
    </row>
    <row r="26" spans="1:15" x14ac:dyDescent="0.25">
      <c r="A26" s="47" t="s">
        <v>159</v>
      </c>
      <c r="B26" s="48" t="s">
        <v>160</v>
      </c>
      <c r="C26" s="57">
        <v>63232846.140000001</v>
      </c>
      <c r="D26" s="58">
        <v>9205000</v>
      </c>
      <c r="E26" s="58">
        <v>0</v>
      </c>
      <c r="F26" s="58">
        <v>0</v>
      </c>
      <c r="G26" s="58">
        <v>55000000</v>
      </c>
      <c r="H26" s="58">
        <v>1661781.5100000054</v>
      </c>
      <c r="I26" s="58">
        <v>0</v>
      </c>
      <c r="J26" s="58">
        <v>3264382.55</v>
      </c>
      <c r="K26" s="58">
        <v>-60000000</v>
      </c>
      <c r="L26" s="58">
        <v>5959898</v>
      </c>
      <c r="M26" s="58">
        <v>-10650.880000010133</v>
      </c>
      <c r="N26" s="58">
        <v>78313257.319999993</v>
      </c>
      <c r="O26" s="58">
        <f>N26-C26</f>
        <v>15080411.179999992</v>
      </c>
    </row>
    <row r="27" spans="1:15" x14ac:dyDescent="0.25">
      <c r="A27" s="47" t="s">
        <v>161</v>
      </c>
      <c r="B27" s="48" t="s">
        <v>162</v>
      </c>
      <c r="C27" s="57">
        <v>125735973.75</v>
      </c>
      <c r="D27" s="58">
        <v>408650689</v>
      </c>
      <c r="E27" s="58">
        <v>0</v>
      </c>
      <c r="F27" s="58">
        <v>316663604.13</v>
      </c>
      <c r="G27" s="58">
        <v>0</v>
      </c>
      <c r="H27" s="58">
        <v>9520988.1399999857</v>
      </c>
      <c r="I27" s="58">
        <v>-3672338.7100000381</v>
      </c>
      <c r="J27" s="58">
        <v>-3964177.7799999621</v>
      </c>
      <c r="K27" s="58">
        <v>6002906.0199999996</v>
      </c>
      <c r="L27" s="58">
        <v>2146557.31</v>
      </c>
      <c r="M27" s="58">
        <v>-51334262.559999913</v>
      </c>
      <c r="N27" s="58">
        <v>809749939.29999995</v>
      </c>
      <c r="O27" s="58">
        <f>N27-C27</f>
        <v>684013965.54999995</v>
      </c>
    </row>
    <row r="28" spans="1:15" x14ac:dyDescent="0.25">
      <c r="A28" s="47" t="s">
        <v>163</v>
      </c>
      <c r="B28" s="48" t="s">
        <v>164</v>
      </c>
      <c r="C28" s="57">
        <v>253300049.78999999</v>
      </c>
      <c r="D28" s="58">
        <v>107860616.87000003</v>
      </c>
      <c r="E28" s="58">
        <v>19096235.419999953</v>
      </c>
      <c r="F28" s="58">
        <v>-19136343.419999968</v>
      </c>
      <c r="G28" s="58">
        <v>0</v>
      </c>
      <c r="H28" s="58">
        <v>5982176.3499999614</v>
      </c>
      <c r="I28" s="58">
        <v>18832079.189999998</v>
      </c>
      <c r="J28" s="58">
        <v>345833.30000001425</v>
      </c>
      <c r="K28" s="58">
        <v>10915942.169999981</v>
      </c>
      <c r="L28" s="58">
        <v>2218100.8300000597</v>
      </c>
      <c r="M28" s="58">
        <v>-3670017.2400000286</v>
      </c>
      <c r="N28" s="58">
        <v>395744673.25999999</v>
      </c>
      <c r="O28" s="58">
        <f>N28-C28</f>
        <v>142444623.47</v>
      </c>
    </row>
    <row r="29" spans="1:15" ht="36" x14ac:dyDescent="0.25">
      <c r="A29" s="47" t="s">
        <v>165</v>
      </c>
      <c r="B29" s="48" t="s">
        <v>166</v>
      </c>
      <c r="C29" s="57">
        <v>55049247.960000001</v>
      </c>
      <c r="D29" s="58">
        <v>100000</v>
      </c>
      <c r="E29" s="58">
        <v>0</v>
      </c>
      <c r="F29" s="58">
        <v>2208646</v>
      </c>
      <c r="G29" s="58">
        <v>0</v>
      </c>
      <c r="H29" s="58">
        <v>0</v>
      </c>
      <c r="I29" s="58">
        <v>0</v>
      </c>
      <c r="J29" s="58">
        <v>657770.39999999851</v>
      </c>
      <c r="K29" s="58">
        <v>3608786.9900000021</v>
      </c>
      <c r="L29" s="58">
        <v>5170018.4000000004</v>
      </c>
      <c r="M29" s="58">
        <v>3767358.9599999934</v>
      </c>
      <c r="N29" s="58">
        <v>70561828.709999993</v>
      </c>
      <c r="O29" s="58">
        <f>N29-C29</f>
        <v>15512580.749999993</v>
      </c>
    </row>
    <row r="30" spans="1:15" x14ac:dyDescent="0.25">
      <c r="A30" s="45" t="s">
        <v>167</v>
      </c>
      <c r="B30" s="46" t="s">
        <v>168</v>
      </c>
      <c r="C30" s="55">
        <v>3088771221.3299999</v>
      </c>
      <c r="D30" s="56">
        <v>346912809.4000001</v>
      </c>
      <c r="E30" s="56">
        <v>4767340.5200004578</v>
      </c>
      <c r="F30" s="56">
        <v>46582514.25</v>
      </c>
      <c r="G30" s="56">
        <v>9519768.7199997902</v>
      </c>
      <c r="H30" s="56">
        <v>43306208.56000042</v>
      </c>
      <c r="I30" s="56">
        <v>15462757.029999733</v>
      </c>
      <c r="J30" s="56">
        <v>32593359.710000001</v>
      </c>
      <c r="K30" s="56">
        <v>19093578.370000005</v>
      </c>
      <c r="L30" s="56">
        <v>39228909</v>
      </c>
      <c r="M30" s="56">
        <v>4726613.6200001203</v>
      </c>
      <c r="N30" s="56">
        <v>3650965080.5099998</v>
      </c>
      <c r="O30" s="56">
        <f>N30-C30</f>
        <v>562193859.17999983</v>
      </c>
    </row>
    <row r="31" spans="1:15" x14ac:dyDescent="0.25">
      <c r="A31" s="47" t="s">
        <v>169</v>
      </c>
      <c r="B31" s="48" t="s">
        <v>170</v>
      </c>
      <c r="C31" s="57">
        <v>1015211349.78</v>
      </c>
      <c r="D31" s="58">
        <v>156514751</v>
      </c>
      <c r="E31" s="58">
        <v>0</v>
      </c>
      <c r="F31" s="58">
        <v>20048083</v>
      </c>
      <c r="G31" s="58">
        <v>2708693.9200000763</v>
      </c>
      <c r="H31" s="58">
        <v>16698690.599999905</v>
      </c>
      <c r="I31" s="58">
        <v>6814769.0299999714</v>
      </c>
      <c r="J31" s="58">
        <v>5038781</v>
      </c>
      <c r="K31" s="58">
        <v>16294525</v>
      </c>
      <c r="L31" s="58">
        <v>12016148.150000095</v>
      </c>
      <c r="M31" s="58">
        <v>-1726161.5199999809</v>
      </c>
      <c r="N31" s="58">
        <v>1249619629.96</v>
      </c>
      <c r="O31" s="58">
        <f>N31-C31</f>
        <v>234408280.18000007</v>
      </c>
    </row>
    <row r="32" spans="1:15" x14ac:dyDescent="0.25">
      <c r="A32" s="47" t="s">
        <v>171</v>
      </c>
      <c r="B32" s="48" t="s">
        <v>172</v>
      </c>
      <c r="C32" s="57">
        <v>1746613303.4300001</v>
      </c>
      <c r="D32" s="58">
        <v>210916905.8599999</v>
      </c>
      <c r="E32" s="58">
        <v>1593545.5199999809</v>
      </c>
      <c r="F32" s="58">
        <v>19809168.019999981</v>
      </c>
      <c r="G32" s="58">
        <v>6727578.8000001907</v>
      </c>
      <c r="H32" s="58">
        <v>26093871.799999952</v>
      </c>
      <c r="I32" s="58">
        <v>4334910</v>
      </c>
      <c r="J32" s="58">
        <v>19734254.710000001</v>
      </c>
      <c r="K32" s="58">
        <v>14487863</v>
      </c>
      <c r="L32" s="58">
        <v>14447870.839999914</v>
      </c>
      <c r="M32" s="58">
        <v>-955681.07999992371</v>
      </c>
      <c r="N32" s="58">
        <v>2063803590.9000001</v>
      </c>
      <c r="O32" s="58">
        <f>N32-C32</f>
        <v>317190287.47000003</v>
      </c>
    </row>
    <row r="33" spans="1:15" ht="24" x14ac:dyDescent="0.25">
      <c r="A33" s="47" t="s">
        <v>173</v>
      </c>
      <c r="B33" s="48" t="s">
        <v>174</v>
      </c>
      <c r="C33" s="57">
        <v>217254871.72</v>
      </c>
      <c r="D33" s="58">
        <v>-6505000</v>
      </c>
      <c r="E33" s="58">
        <v>2550000</v>
      </c>
      <c r="F33" s="58">
        <v>4118232.25</v>
      </c>
      <c r="G33" s="58">
        <v>83496</v>
      </c>
      <c r="H33" s="58">
        <v>425106.15999999642</v>
      </c>
      <c r="I33" s="58">
        <v>3790084</v>
      </c>
      <c r="J33" s="58">
        <v>7216500</v>
      </c>
      <c r="K33" s="58">
        <v>4722582</v>
      </c>
      <c r="L33" s="58">
        <v>11713141.00999999</v>
      </c>
      <c r="M33" s="58">
        <v>9362374.6500000246</v>
      </c>
      <c r="N33" s="58">
        <v>254731387.79000002</v>
      </c>
      <c r="O33" s="58">
        <f>N33-C33</f>
        <v>37476516.070000023</v>
      </c>
    </row>
    <row r="34" spans="1:15" ht="36" x14ac:dyDescent="0.25">
      <c r="A34" s="47" t="s">
        <v>175</v>
      </c>
      <c r="B34" s="48" t="s">
        <v>176</v>
      </c>
      <c r="C34" s="57">
        <v>116700</v>
      </c>
      <c r="D34" s="58">
        <v>327000</v>
      </c>
      <c r="E34" s="58">
        <v>40300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1749</v>
      </c>
      <c r="M34" s="58">
        <v>-52200</v>
      </c>
      <c r="N34" s="58">
        <v>433549</v>
      </c>
      <c r="O34" s="58">
        <f>N34-C34</f>
        <v>316849</v>
      </c>
    </row>
    <row r="35" spans="1:15" x14ac:dyDescent="0.25">
      <c r="A35" s="47" t="s">
        <v>177</v>
      </c>
      <c r="B35" s="48" t="s">
        <v>178</v>
      </c>
      <c r="C35" s="57">
        <v>1667000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1667000</v>
      </c>
      <c r="O35" s="58">
        <f>N35-C35</f>
        <v>0</v>
      </c>
    </row>
    <row r="36" spans="1:15" ht="24" x14ac:dyDescent="0.25">
      <c r="A36" s="47" t="s">
        <v>179</v>
      </c>
      <c r="B36" s="48" t="s">
        <v>180</v>
      </c>
      <c r="C36" s="57">
        <v>107907996.40000001</v>
      </c>
      <c r="D36" s="58">
        <v>-14340847.460000008</v>
      </c>
      <c r="E36" s="58">
        <v>583495</v>
      </c>
      <c r="F36" s="58">
        <v>2607030.9800000042</v>
      </c>
      <c r="G36" s="58">
        <v>0</v>
      </c>
      <c r="H36" s="58">
        <v>88540</v>
      </c>
      <c r="I36" s="58">
        <v>522994</v>
      </c>
      <c r="J36" s="58">
        <v>603824</v>
      </c>
      <c r="K36" s="58">
        <v>-16411391.629999995</v>
      </c>
      <c r="L36" s="58">
        <v>1050000</v>
      </c>
      <c r="M36" s="58">
        <v>-1901718.43</v>
      </c>
      <c r="N36" s="58">
        <v>80709922.859999999</v>
      </c>
      <c r="O36" s="58">
        <f>N36-C36</f>
        <v>-27198073.540000007</v>
      </c>
    </row>
    <row r="37" spans="1:15" ht="24" x14ac:dyDescent="0.25">
      <c r="A37" s="45" t="s">
        <v>181</v>
      </c>
      <c r="B37" s="46" t="s">
        <v>182</v>
      </c>
      <c r="C37" s="55">
        <v>369388074.70999998</v>
      </c>
      <c r="D37" s="56">
        <v>16538709.290000021</v>
      </c>
      <c r="E37" s="56">
        <v>0</v>
      </c>
      <c r="F37" s="56">
        <v>21849019.050000012</v>
      </c>
      <c r="G37" s="56">
        <v>-427559.53000003099</v>
      </c>
      <c r="H37" s="56">
        <v>2139046</v>
      </c>
      <c r="I37" s="56">
        <v>12898185</v>
      </c>
      <c r="J37" s="56">
        <v>3117400</v>
      </c>
      <c r="K37" s="56">
        <v>4035414</v>
      </c>
      <c r="L37" s="56">
        <v>24868640</v>
      </c>
      <c r="M37" s="56">
        <v>3613204.8299999908</v>
      </c>
      <c r="N37" s="56">
        <v>458020133.34999996</v>
      </c>
      <c r="O37" s="56">
        <f>N37-C37</f>
        <v>88632058.639999986</v>
      </c>
    </row>
    <row r="38" spans="1:15" x14ac:dyDescent="0.25">
      <c r="A38" s="47" t="s">
        <v>183</v>
      </c>
      <c r="B38" s="48" t="s">
        <v>184</v>
      </c>
      <c r="C38" s="57">
        <v>321651330.70999998</v>
      </c>
      <c r="D38" s="58">
        <v>16538709.290000021</v>
      </c>
      <c r="E38" s="58">
        <v>0</v>
      </c>
      <c r="F38" s="58">
        <v>15371769.050000012</v>
      </c>
      <c r="G38" s="58">
        <v>-427559.53000003099</v>
      </c>
      <c r="H38" s="58">
        <v>2139046</v>
      </c>
      <c r="I38" s="58">
        <v>12898185</v>
      </c>
      <c r="J38" s="58">
        <v>3117400</v>
      </c>
      <c r="K38" s="58">
        <v>4035414</v>
      </c>
      <c r="L38" s="58">
        <v>24868640</v>
      </c>
      <c r="M38" s="58">
        <v>8692115.4099999927</v>
      </c>
      <c r="N38" s="58">
        <v>408885049.92999995</v>
      </c>
      <c r="O38" s="58">
        <f>N38-C38</f>
        <v>87233719.219999969</v>
      </c>
    </row>
    <row r="39" spans="1:15" ht="24" x14ac:dyDescent="0.25">
      <c r="A39" s="47" t="s">
        <v>185</v>
      </c>
      <c r="B39" s="48" t="s">
        <v>186</v>
      </c>
      <c r="C39" s="57">
        <v>47736744</v>
      </c>
      <c r="D39" s="58">
        <v>0</v>
      </c>
      <c r="E39" s="58">
        <v>0</v>
      </c>
      <c r="F39" s="58">
        <v>6477250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-5078910.5800000019</v>
      </c>
      <c r="N39" s="58">
        <v>49135083.420000002</v>
      </c>
      <c r="O39" s="58">
        <f>N39-C39</f>
        <v>1398339.4200000018</v>
      </c>
    </row>
    <row r="40" spans="1:15" ht="24" x14ac:dyDescent="0.25">
      <c r="A40" s="45" t="s">
        <v>187</v>
      </c>
      <c r="B40" s="46" t="s">
        <v>188</v>
      </c>
      <c r="C40" s="55">
        <v>316807705.19999999</v>
      </c>
      <c r="D40" s="56">
        <v>9822055.2900000215</v>
      </c>
      <c r="E40" s="56">
        <v>866505</v>
      </c>
      <c r="F40" s="56">
        <v>2473519.5600000024</v>
      </c>
      <c r="G40" s="56">
        <v>2000000</v>
      </c>
      <c r="H40" s="56">
        <v>4542000</v>
      </c>
      <c r="I40" s="56">
        <v>6141527</v>
      </c>
      <c r="J40" s="56">
        <v>277398.98</v>
      </c>
      <c r="K40" s="56">
        <v>-85680459.159999982</v>
      </c>
      <c r="L40" s="56">
        <v>616674.78</v>
      </c>
      <c r="M40" s="56">
        <v>-8409706.6900000088</v>
      </c>
      <c r="N40" s="56">
        <v>249457219.96000007</v>
      </c>
      <c r="O40" s="56">
        <f>N40-C40</f>
        <v>-67350485.23999992</v>
      </c>
    </row>
    <row r="41" spans="1:15" x14ac:dyDescent="0.25">
      <c r="A41" s="47" t="s">
        <v>189</v>
      </c>
      <c r="B41" s="48" t="s">
        <v>190</v>
      </c>
      <c r="C41" s="57">
        <v>22093000</v>
      </c>
      <c r="D41" s="58">
        <v>0</v>
      </c>
      <c r="E41" s="58">
        <v>0</v>
      </c>
      <c r="F41" s="58">
        <v>0</v>
      </c>
      <c r="G41" s="58">
        <v>0</v>
      </c>
      <c r="H41" s="58">
        <v>0</v>
      </c>
      <c r="I41" s="58">
        <v>1945527</v>
      </c>
      <c r="J41" s="58">
        <v>195000</v>
      </c>
      <c r="K41" s="58">
        <v>0</v>
      </c>
      <c r="L41" s="58">
        <v>-21425.22</v>
      </c>
      <c r="M41" s="58">
        <v>-33108.540000002831</v>
      </c>
      <c r="N41" s="58">
        <v>24178993.239999998</v>
      </c>
      <c r="O41" s="58">
        <f>N41-C41</f>
        <v>2085993.2399999984</v>
      </c>
    </row>
    <row r="42" spans="1:15" ht="24" x14ac:dyDescent="0.25">
      <c r="A42" s="47" t="s">
        <v>191</v>
      </c>
      <c r="B42" s="48" t="s">
        <v>192</v>
      </c>
      <c r="C42" s="57">
        <v>22222791</v>
      </c>
      <c r="D42" s="58">
        <v>9520</v>
      </c>
      <c r="E42" s="58">
        <v>1000000</v>
      </c>
      <c r="F42" s="58">
        <v>2250000</v>
      </c>
      <c r="G42" s="58">
        <v>2000000</v>
      </c>
      <c r="H42" s="58">
        <v>4542000</v>
      </c>
      <c r="I42" s="58">
        <v>800000</v>
      </c>
      <c r="J42" s="58">
        <v>-142834</v>
      </c>
      <c r="K42" s="58">
        <v>162400</v>
      </c>
      <c r="L42" s="58">
        <v>638100</v>
      </c>
      <c r="M42" s="58">
        <v>882000</v>
      </c>
      <c r="N42" s="58">
        <v>34363977</v>
      </c>
      <c r="O42" s="58">
        <f>N42-C42</f>
        <v>12141186</v>
      </c>
    </row>
    <row r="43" spans="1:15" x14ac:dyDescent="0.25">
      <c r="A43" s="47" t="s">
        <v>193</v>
      </c>
      <c r="B43" s="48" t="s">
        <v>194</v>
      </c>
      <c r="C43" s="57">
        <v>270691914.19999999</v>
      </c>
      <c r="D43" s="58">
        <v>-5876817.7099999785</v>
      </c>
      <c r="E43" s="58">
        <v>0</v>
      </c>
      <c r="F43" s="58">
        <v>-252000</v>
      </c>
      <c r="G43" s="58">
        <v>0</v>
      </c>
      <c r="H43" s="58">
        <v>0</v>
      </c>
      <c r="I43" s="58">
        <v>3396000</v>
      </c>
      <c r="J43" s="58">
        <v>225232.98</v>
      </c>
      <c r="K43" s="58">
        <v>-86068092.139999986</v>
      </c>
      <c r="L43" s="58">
        <v>0</v>
      </c>
      <c r="M43" s="58">
        <v>-9258598.150000006</v>
      </c>
      <c r="N43" s="58">
        <v>172857639.18000001</v>
      </c>
      <c r="O43" s="58">
        <f>N43-C43</f>
        <v>-97834275.019999981</v>
      </c>
    </row>
    <row r="44" spans="1:15" ht="36" x14ac:dyDescent="0.25">
      <c r="A44" s="47" t="s">
        <v>195</v>
      </c>
      <c r="B44" s="48" t="s">
        <v>196</v>
      </c>
      <c r="C44" s="57">
        <v>1800000</v>
      </c>
      <c r="D44" s="58">
        <v>15689353</v>
      </c>
      <c r="E44" s="58">
        <v>-133495</v>
      </c>
      <c r="F44" s="58">
        <v>475519.55999999866</v>
      </c>
      <c r="G44" s="58">
        <v>0</v>
      </c>
      <c r="H44" s="58">
        <v>0</v>
      </c>
      <c r="I44" s="58">
        <v>0</v>
      </c>
      <c r="J44" s="58">
        <v>0</v>
      </c>
      <c r="K44" s="58">
        <v>225232.98000000045</v>
      </c>
      <c r="L44" s="58">
        <v>0</v>
      </c>
      <c r="M44" s="58">
        <v>0</v>
      </c>
      <c r="N44" s="58">
        <v>18056610.539999999</v>
      </c>
      <c r="O44" s="58">
        <f>N44-C44</f>
        <v>16256610.539999999</v>
      </c>
    </row>
    <row r="45" spans="1:15" ht="24" x14ac:dyDescent="0.25">
      <c r="A45" s="45" t="s">
        <v>197</v>
      </c>
      <c r="B45" s="46" t="s">
        <v>198</v>
      </c>
      <c r="C45" s="55">
        <v>184281561.22999999</v>
      </c>
      <c r="D45" s="56">
        <v>160942603.49000004</v>
      </c>
      <c r="E45" s="56">
        <v>2999700</v>
      </c>
      <c r="F45" s="56">
        <v>179691588.97999996</v>
      </c>
      <c r="G45" s="56">
        <v>15649502.609999999</v>
      </c>
      <c r="H45" s="56">
        <v>-24547194.089999914</v>
      </c>
      <c r="I45" s="56">
        <v>9532337.5099999905</v>
      </c>
      <c r="J45" s="56">
        <v>2347639.049999983</v>
      </c>
      <c r="K45" s="56">
        <v>-1258388.279999976</v>
      </c>
      <c r="L45" s="56">
        <v>-29797993.34</v>
      </c>
      <c r="M45" s="56">
        <v>-84946626.180000037</v>
      </c>
      <c r="N45" s="56">
        <v>414894730.98000002</v>
      </c>
      <c r="O45" s="56">
        <f>N45-C45</f>
        <v>230613169.75000003</v>
      </c>
    </row>
    <row r="46" spans="1:15" x14ac:dyDescent="0.25">
      <c r="A46" s="47" t="s">
        <v>199</v>
      </c>
      <c r="B46" s="48" t="s">
        <v>200</v>
      </c>
      <c r="C46" s="57">
        <v>12117646</v>
      </c>
      <c r="D46" s="58">
        <v>642778.1799999997</v>
      </c>
      <c r="E46" s="58">
        <v>0</v>
      </c>
      <c r="F46" s="58">
        <v>229152</v>
      </c>
      <c r="G46" s="58">
        <v>-260000</v>
      </c>
      <c r="H46" s="58">
        <v>-56247.429999999702</v>
      </c>
      <c r="I46" s="58">
        <v>312480</v>
      </c>
      <c r="J46" s="58">
        <v>640153.91999999993</v>
      </c>
      <c r="K46" s="58">
        <v>330000</v>
      </c>
      <c r="L46" s="58">
        <v>2006800</v>
      </c>
      <c r="M46" s="58">
        <v>8070</v>
      </c>
      <c r="N46" s="58">
        <v>15970832.67</v>
      </c>
      <c r="O46" s="58">
        <f>N46-C46</f>
        <v>3853186.67</v>
      </c>
    </row>
    <row r="47" spans="1:15" x14ac:dyDescent="0.25">
      <c r="A47" s="47" t="s">
        <v>201</v>
      </c>
      <c r="B47" s="48" t="s">
        <v>202</v>
      </c>
      <c r="C47" s="57">
        <v>162295134.02000001</v>
      </c>
      <c r="D47" s="58">
        <v>160257405.78</v>
      </c>
      <c r="E47" s="58">
        <v>2999700</v>
      </c>
      <c r="F47" s="58">
        <v>177201492.97999996</v>
      </c>
      <c r="G47" s="58">
        <v>15909502.609999999</v>
      </c>
      <c r="H47" s="58">
        <v>-24490946.659999967</v>
      </c>
      <c r="I47" s="58">
        <v>9219857.5099999905</v>
      </c>
      <c r="J47" s="58">
        <v>1707485.1299999834</v>
      </c>
      <c r="K47" s="58">
        <v>-1588388.279999976</v>
      </c>
      <c r="L47" s="58">
        <v>-31804793.34</v>
      </c>
      <c r="M47" s="58">
        <v>-84954696.180000037</v>
      </c>
      <c r="N47" s="58">
        <v>386751753.57000005</v>
      </c>
      <c r="O47" s="58">
        <f>N47-C47</f>
        <v>224456619.55000004</v>
      </c>
    </row>
    <row r="48" spans="1:15" x14ac:dyDescent="0.25">
      <c r="A48" s="47" t="s">
        <v>203</v>
      </c>
      <c r="B48" s="48" t="s">
        <v>204</v>
      </c>
      <c r="C48" s="57">
        <v>207540.21</v>
      </c>
      <c r="D48" s="58">
        <v>42419.53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58">
        <v>249959.74</v>
      </c>
      <c r="O48" s="58">
        <f>N48-C48</f>
        <v>42419.53</v>
      </c>
    </row>
    <row r="49" spans="1:15" ht="36" x14ac:dyDescent="0.25">
      <c r="A49" s="47" t="s">
        <v>205</v>
      </c>
      <c r="B49" s="48" t="s">
        <v>206</v>
      </c>
      <c r="C49" s="57">
        <v>9661241</v>
      </c>
      <c r="D49" s="58">
        <v>0</v>
      </c>
      <c r="E49" s="58">
        <v>0</v>
      </c>
      <c r="F49" s="58">
        <v>2260944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11922185</v>
      </c>
      <c r="O49" s="58">
        <f>N49-C49</f>
        <v>2260944</v>
      </c>
    </row>
    <row r="50" spans="1:15" ht="24" x14ac:dyDescent="0.25">
      <c r="A50" s="45" t="s">
        <v>207</v>
      </c>
      <c r="B50" s="46" t="s">
        <v>208</v>
      </c>
      <c r="C50" s="55">
        <v>8183500</v>
      </c>
      <c r="D50" s="56">
        <v>0</v>
      </c>
      <c r="E50" s="56">
        <v>1000000</v>
      </c>
      <c r="F50" s="56">
        <v>1131278</v>
      </c>
      <c r="G50" s="56">
        <v>0</v>
      </c>
      <c r="H50" s="56">
        <v>0</v>
      </c>
      <c r="I50" s="56">
        <v>1432200</v>
      </c>
      <c r="J50" s="56">
        <v>802865.6</v>
      </c>
      <c r="K50" s="56">
        <v>1712613.5999999996</v>
      </c>
      <c r="L50" s="56">
        <v>260358.73</v>
      </c>
      <c r="M50" s="56">
        <v>476356.91000000015</v>
      </c>
      <c r="N50" s="56">
        <v>14999172.84</v>
      </c>
      <c r="O50" s="56">
        <f>N50-C50</f>
        <v>6815672.8399999999</v>
      </c>
    </row>
    <row r="51" spans="1:15" ht="24" x14ac:dyDescent="0.25">
      <c r="A51" s="47" t="s">
        <v>209</v>
      </c>
      <c r="B51" s="48" t="s">
        <v>210</v>
      </c>
      <c r="C51" s="57">
        <v>91500</v>
      </c>
      <c r="D51" s="58">
        <v>0</v>
      </c>
      <c r="E51" s="58">
        <v>0</v>
      </c>
      <c r="F51" s="58">
        <v>0</v>
      </c>
      <c r="G51" s="58">
        <v>-91500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f>N51-C51</f>
        <v>-91500</v>
      </c>
    </row>
    <row r="52" spans="1:15" ht="24" x14ac:dyDescent="0.25">
      <c r="A52" s="47" t="s">
        <v>211</v>
      </c>
      <c r="B52" s="48" t="s">
        <v>212</v>
      </c>
      <c r="C52" s="57">
        <v>8092000</v>
      </c>
      <c r="D52" s="58">
        <v>0</v>
      </c>
      <c r="E52" s="58">
        <v>1000000</v>
      </c>
      <c r="F52" s="58">
        <v>1131278</v>
      </c>
      <c r="G52" s="58">
        <v>91500</v>
      </c>
      <c r="H52" s="58">
        <v>0</v>
      </c>
      <c r="I52" s="58">
        <v>1432200</v>
      </c>
      <c r="J52" s="58">
        <v>802865.6</v>
      </c>
      <c r="K52" s="58">
        <v>1712613.5999999996</v>
      </c>
      <c r="L52" s="58">
        <v>260358.73</v>
      </c>
      <c r="M52" s="58">
        <v>476356.91000000015</v>
      </c>
      <c r="N52" s="58">
        <v>14999172.84</v>
      </c>
      <c r="O52" s="58">
        <f>N52-C52</f>
        <v>6907172.8399999999</v>
      </c>
    </row>
    <row r="53" spans="1:15" ht="36" x14ac:dyDescent="0.25">
      <c r="A53" s="47" t="s">
        <v>213</v>
      </c>
      <c r="B53" s="48" t="s">
        <v>214</v>
      </c>
      <c r="C53" s="57">
        <v>10869000</v>
      </c>
      <c r="D53" s="58">
        <v>0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-10593523.84</v>
      </c>
      <c r="M53" s="58">
        <v>0</v>
      </c>
      <c r="N53" s="58">
        <v>275476.16000000015</v>
      </c>
      <c r="O53" s="58">
        <f>N53-C53</f>
        <v>-10593523.84</v>
      </c>
    </row>
    <row r="54" spans="1:15" ht="24" x14ac:dyDescent="0.25">
      <c r="A54" s="47" t="s">
        <v>215</v>
      </c>
      <c r="B54" s="48" t="s">
        <v>216</v>
      </c>
      <c r="C54" s="60">
        <v>10869000</v>
      </c>
      <c r="D54" s="58">
        <v>0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-10593523.84</v>
      </c>
      <c r="M54" s="58">
        <v>0</v>
      </c>
      <c r="N54" s="58">
        <v>275476.16000000015</v>
      </c>
      <c r="O54" s="58">
        <f>N54-C54</f>
        <v>-10593523.84</v>
      </c>
    </row>
    <row r="55" spans="1:15" x14ac:dyDescent="0.25">
      <c r="A55" s="50" t="s">
        <v>217</v>
      </c>
      <c r="B55" s="51"/>
      <c r="C55" s="61">
        <f>C6+C14+C16+C19+C25+C30+C37+C40+C45+C50+C53</f>
        <v>5477309449.5499992</v>
      </c>
      <c r="D55" s="62">
        <v>1283407137.6800005</v>
      </c>
      <c r="E55" s="62">
        <v>20562696.600000381</v>
      </c>
      <c r="F55" s="62">
        <v>555789182.26000023</v>
      </c>
      <c r="G55" s="62">
        <v>185784511.18999958</v>
      </c>
      <c r="H55" s="62">
        <v>32326076.300000191</v>
      </c>
      <c r="I55" s="62">
        <v>158108785.94999981</v>
      </c>
      <c r="J55" s="62">
        <v>69251008.00000003</v>
      </c>
      <c r="K55" s="62">
        <v>-29163600.489999965</v>
      </c>
      <c r="L55" s="62">
        <v>79999899.400000021</v>
      </c>
      <c r="M55" s="62">
        <v>-206162891.29999992</v>
      </c>
      <c r="N55" s="62">
        <v>7627212255.1399994</v>
      </c>
      <c r="O55" s="62">
        <f>N55-C55</f>
        <v>2149902805.5900002</v>
      </c>
    </row>
  </sheetData>
  <mergeCells count="18">
    <mergeCell ref="A55:B55"/>
    <mergeCell ref="C1:O1"/>
    <mergeCell ref="I3:I4"/>
    <mergeCell ref="K3:K4"/>
    <mergeCell ref="J3:J4"/>
    <mergeCell ref="L3:L4"/>
    <mergeCell ref="M3:M4"/>
    <mergeCell ref="N3:N4"/>
    <mergeCell ref="O3:O4"/>
    <mergeCell ref="A2:C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2025-05-12T04:30:20Z</dcterms:modified>
</cp:coreProperties>
</file>