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75" windowWidth="22020" windowHeight="900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23" i="1" l="1"/>
  <c r="D223" i="1" l="1"/>
  <c r="G165" i="1" l="1"/>
  <c r="G166" i="1"/>
  <c r="F167" i="1"/>
  <c r="F241" i="1" l="1"/>
  <c r="F240" i="1" s="1"/>
  <c r="E237" i="1"/>
  <c r="F231" i="1"/>
  <c r="G229" i="1"/>
  <c r="G227" i="1"/>
  <c r="F222" i="1"/>
  <c r="F220" i="1"/>
  <c r="F215" i="1"/>
  <c r="G209" i="1"/>
  <c r="F209" i="1"/>
  <c r="G202" i="1"/>
  <c r="F202" i="1"/>
  <c r="G200" i="1"/>
  <c r="F196" i="1"/>
  <c r="F190" i="1"/>
  <c r="G188" i="1"/>
  <c r="F184" i="1"/>
  <c r="F186" i="1"/>
  <c r="F182" i="1"/>
  <c r="F180" i="1"/>
  <c r="G180" i="1"/>
  <c r="G178" i="1"/>
  <c r="G170" i="1"/>
  <c r="G172" i="1"/>
  <c r="G174" i="1"/>
  <c r="F170" i="1"/>
  <c r="F172" i="1"/>
  <c r="E146" i="1"/>
  <c r="E95" i="1"/>
  <c r="G173" i="1" l="1"/>
  <c r="G228" i="1"/>
  <c r="G226" i="1"/>
  <c r="G187" i="1"/>
  <c r="G199" i="1"/>
  <c r="G179" i="1"/>
  <c r="F179" i="1" l="1"/>
  <c r="C148" i="1"/>
  <c r="G149" i="1" l="1"/>
  <c r="F142" i="1"/>
  <c r="F192" i="1"/>
  <c r="C141" i="1"/>
  <c r="C80" i="1"/>
  <c r="C21" i="1"/>
  <c r="D237" i="1" l="1"/>
  <c r="G233" i="1"/>
  <c r="G231" i="1"/>
  <c r="F230" i="1"/>
  <c r="G232" i="1"/>
  <c r="G192" i="1"/>
  <c r="G194" i="1"/>
  <c r="G196" i="1"/>
  <c r="G198" i="1"/>
  <c r="G197" i="1"/>
  <c r="F195" i="1"/>
  <c r="F166" i="1"/>
  <c r="D118" i="1"/>
  <c r="D151" i="1"/>
  <c r="E148" i="1"/>
  <c r="D148" i="1"/>
  <c r="G148" i="1" l="1"/>
  <c r="G193" i="1"/>
  <c r="G230" i="1"/>
  <c r="F73" i="1"/>
  <c r="E241" i="1" l="1"/>
  <c r="G222" i="1"/>
  <c r="G220" i="1"/>
  <c r="G216" i="1"/>
  <c r="G190" i="1"/>
  <c r="E171" i="1"/>
  <c r="E169" i="1"/>
  <c r="E163" i="1"/>
  <c r="G30" i="1"/>
  <c r="F30" i="1"/>
  <c r="G142" i="1"/>
  <c r="G147" i="1"/>
  <c r="F147" i="1"/>
  <c r="E151" i="1"/>
  <c r="E153" i="1"/>
  <c r="E116" i="1"/>
  <c r="E143" i="1"/>
  <c r="E141" i="1"/>
  <c r="F141" i="1" s="1"/>
  <c r="E139" i="1"/>
  <c r="E137" i="1"/>
  <c r="E135" i="1"/>
  <c r="E133" i="1"/>
  <c r="E131" i="1"/>
  <c r="E129" i="1"/>
  <c r="E126" i="1"/>
  <c r="E124" i="1"/>
  <c r="E122" i="1"/>
  <c r="E118" i="1"/>
  <c r="C58" i="1"/>
  <c r="D58" i="1"/>
  <c r="E60" i="1"/>
  <c r="E168" i="1" l="1"/>
  <c r="E59" i="1"/>
  <c r="E58" i="1" s="1"/>
  <c r="E29" i="1" l="1"/>
  <c r="E32" i="1"/>
  <c r="E25" i="1"/>
  <c r="G14" i="1"/>
  <c r="F221" i="1"/>
  <c r="F176" i="1"/>
  <c r="D169" i="1"/>
  <c r="D143" i="1"/>
  <c r="D141" i="1"/>
  <c r="G141" i="1" s="1"/>
  <c r="D139" i="1"/>
  <c r="D135" i="1"/>
  <c r="D122" i="1"/>
  <c r="D21" i="1"/>
  <c r="E21" i="1"/>
  <c r="F214" i="1"/>
  <c r="D212" i="1"/>
  <c r="E212" i="1"/>
  <c r="G191" i="1"/>
  <c r="D183" i="1"/>
  <c r="D171" i="1"/>
  <c r="G171" i="1" s="1"/>
  <c r="D157" i="1"/>
  <c r="E157" i="1"/>
  <c r="D146" i="1"/>
  <c r="D145" i="1" s="1"/>
  <c r="E145" i="1"/>
  <c r="D120" i="1"/>
  <c r="E120" i="1"/>
  <c r="E115" i="1" s="1"/>
  <c r="D112" i="1"/>
  <c r="E112" i="1"/>
  <c r="D102" i="1"/>
  <c r="E102" i="1"/>
  <c r="D98" i="1"/>
  <c r="D97" i="1" s="1"/>
  <c r="E97" i="1"/>
  <c r="D95" i="1"/>
  <c r="D94" i="1" s="1"/>
  <c r="E94" i="1"/>
  <c r="D85" i="1"/>
  <c r="E85" i="1"/>
  <c r="D83" i="1"/>
  <c r="E83" i="1"/>
  <c r="D80" i="1"/>
  <c r="E80" i="1"/>
  <c r="D54" i="1"/>
  <c r="E54" i="1"/>
  <c r="D49" i="1"/>
  <c r="E49" i="1"/>
  <c r="D47" i="1"/>
  <c r="E47" i="1"/>
  <c r="D36" i="1"/>
  <c r="D29" i="1"/>
  <c r="D23" i="1"/>
  <c r="E23" i="1"/>
  <c r="D19" i="1"/>
  <c r="E19" i="1"/>
  <c r="D8" i="1"/>
  <c r="E8" i="1"/>
  <c r="C237" i="1"/>
  <c r="C236" i="1" s="1"/>
  <c r="C234" i="1"/>
  <c r="C223" i="1"/>
  <c r="C212" i="1"/>
  <c r="F191" i="1"/>
  <c r="C183" i="1"/>
  <c r="F183" i="1" s="1"/>
  <c r="C169" i="1"/>
  <c r="C171" i="1"/>
  <c r="F171" i="1" s="1"/>
  <c r="C164" i="1"/>
  <c r="C163" i="1" s="1"/>
  <c r="F163" i="1" s="1"/>
  <c r="C157" i="1"/>
  <c r="C146" i="1"/>
  <c r="C145" i="1" s="1"/>
  <c r="C120" i="1"/>
  <c r="C115" i="1" s="1"/>
  <c r="C112" i="1"/>
  <c r="C102" i="1"/>
  <c r="C101" i="1" s="1"/>
  <c r="C97" i="1"/>
  <c r="C95" i="1"/>
  <c r="C85" i="1"/>
  <c r="C83" i="1"/>
  <c r="C56" i="1"/>
  <c r="C54" i="1" s="1"/>
  <c r="C49" i="1"/>
  <c r="C47" i="1"/>
  <c r="C36" i="1"/>
  <c r="C29" i="1"/>
  <c r="C168" i="1" l="1"/>
  <c r="F169" i="1"/>
  <c r="D168" i="1"/>
  <c r="G169" i="1"/>
  <c r="F223" i="1"/>
  <c r="F224" i="1"/>
  <c r="F219" i="1"/>
  <c r="F208" i="1"/>
  <c r="F201" i="1"/>
  <c r="G201" i="1"/>
  <c r="F185" i="1"/>
  <c r="F181" i="1"/>
  <c r="G177" i="1"/>
  <c r="C203" i="1"/>
  <c r="G164" i="1"/>
  <c r="D163" i="1"/>
  <c r="G163" i="1" s="1"/>
  <c r="F72" i="1"/>
  <c r="G219" i="1"/>
  <c r="D115" i="1"/>
  <c r="E203" i="1"/>
  <c r="E162" i="1" s="1"/>
  <c r="E161" i="1" s="1"/>
  <c r="G221" i="1"/>
  <c r="F28" i="1"/>
  <c r="D51" i="1"/>
  <c r="G189" i="1"/>
  <c r="F29" i="1"/>
  <c r="G28" i="1"/>
  <c r="G29" i="1"/>
  <c r="G146" i="1"/>
  <c r="F146" i="1"/>
  <c r="D106" i="1"/>
  <c r="D100" i="1" s="1"/>
  <c r="D203" i="1"/>
  <c r="C27" i="1"/>
  <c r="C51" i="1"/>
  <c r="C43" i="1"/>
  <c r="C65" i="1"/>
  <c r="C62" i="1" s="1"/>
  <c r="E106" i="1"/>
  <c r="E100" i="1" s="1"/>
  <c r="E17" i="1"/>
  <c r="C106" i="1"/>
  <c r="C100" i="1" s="1"/>
  <c r="C94" i="1"/>
  <c r="E27" i="1"/>
  <c r="D17" i="1"/>
  <c r="E51" i="1"/>
  <c r="E65" i="1"/>
  <c r="E62" i="1" s="1"/>
  <c r="D43" i="1"/>
  <c r="D65" i="1"/>
  <c r="D62" i="1" s="1"/>
  <c r="E43" i="1"/>
  <c r="C23" i="1"/>
  <c r="C19" i="1"/>
  <c r="C8" i="1"/>
  <c r="C162" i="1" l="1"/>
  <c r="C161" i="1" s="1"/>
  <c r="D27" i="1"/>
  <c r="G27" i="1" s="1"/>
  <c r="G115" i="1"/>
  <c r="G145" i="1"/>
  <c r="F114" i="1"/>
  <c r="F145" i="1"/>
  <c r="E7" i="1"/>
  <c r="D162" i="1"/>
  <c r="D161" i="1" s="1"/>
  <c r="C17" i="1"/>
  <c r="C7" i="1" s="1"/>
  <c r="F218" i="1"/>
  <c r="F217" i="1"/>
  <c r="F211" i="1"/>
  <c r="F210" i="1"/>
  <c r="F207" i="1"/>
  <c r="F206" i="1"/>
  <c r="F205" i="1"/>
  <c r="F204" i="1"/>
  <c r="F203" i="1"/>
  <c r="F159" i="1"/>
  <c r="F158" i="1"/>
  <c r="F157" i="1"/>
  <c r="F113" i="1"/>
  <c r="F112" i="1"/>
  <c r="F111" i="1"/>
  <c r="F110" i="1"/>
  <c r="F109" i="1"/>
  <c r="F108" i="1"/>
  <c r="F107" i="1"/>
  <c r="F106" i="1"/>
  <c r="F103" i="1"/>
  <c r="F102" i="1"/>
  <c r="F101" i="1"/>
  <c r="F100" i="1"/>
  <c r="F99" i="1"/>
  <c r="F98" i="1"/>
  <c r="F97" i="1"/>
  <c r="F96" i="1"/>
  <c r="F95" i="1"/>
  <c r="F94" i="1"/>
  <c r="F93" i="1"/>
  <c r="F90" i="1"/>
  <c r="F89" i="1"/>
  <c r="F88" i="1"/>
  <c r="F87" i="1"/>
  <c r="F86" i="1"/>
  <c r="F85" i="1"/>
  <c r="F84" i="1"/>
  <c r="F83" i="1"/>
  <c r="F82" i="1"/>
  <c r="F81" i="1"/>
  <c r="F80" i="1"/>
  <c r="F79" i="1"/>
  <c r="F71" i="1"/>
  <c r="F70" i="1"/>
  <c r="F69" i="1"/>
  <c r="F68" i="1"/>
  <c r="F67" i="1"/>
  <c r="F66" i="1"/>
  <c r="F65" i="1"/>
  <c r="F62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27" i="1"/>
  <c r="F24" i="1"/>
  <c r="F23" i="1"/>
  <c r="F22" i="1"/>
  <c r="F21" i="1"/>
  <c r="F20" i="1"/>
  <c r="F19" i="1"/>
  <c r="F13" i="1"/>
  <c r="F12" i="1"/>
  <c r="F11" i="1"/>
  <c r="F10" i="1"/>
  <c r="F9" i="1"/>
  <c r="F8" i="1"/>
  <c r="G239" i="1"/>
  <c r="G237" i="1"/>
  <c r="G236" i="1"/>
  <c r="G235" i="1"/>
  <c r="G234" i="1"/>
  <c r="G225" i="1"/>
  <c r="G224" i="1"/>
  <c r="G223" i="1"/>
  <c r="G218" i="1"/>
  <c r="G217" i="1"/>
  <c r="G215" i="1"/>
  <c r="G214" i="1"/>
  <c r="G211" i="1"/>
  <c r="G210" i="1"/>
  <c r="G207" i="1"/>
  <c r="G206" i="1"/>
  <c r="G205" i="1"/>
  <c r="G204" i="1"/>
  <c r="G203" i="1"/>
  <c r="G186" i="1"/>
  <c r="G185" i="1"/>
  <c r="G184" i="1"/>
  <c r="G183" i="1"/>
  <c r="G182" i="1"/>
  <c r="G175" i="1"/>
  <c r="G168" i="1"/>
  <c r="G159" i="1"/>
  <c r="G158" i="1"/>
  <c r="G157" i="1"/>
  <c r="G113" i="1"/>
  <c r="G112" i="1"/>
  <c r="G111" i="1"/>
  <c r="G110" i="1"/>
  <c r="G108" i="1"/>
  <c r="G107" i="1"/>
  <c r="G106" i="1"/>
  <c r="G103" i="1"/>
  <c r="G102" i="1"/>
  <c r="G101" i="1"/>
  <c r="G100" i="1"/>
  <c r="G99" i="1"/>
  <c r="G98" i="1"/>
  <c r="G97" i="1"/>
  <c r="G96" i="1"/>
  <c r="G95" i="1"/>
  <c r="G94" i="1"/>
  <c r="G93" i="1"/>
  <c r="G90" i="1"/>
  <c r="G89" i="1"/>
  <c r="G88" i="1"/>
  <c r="G87" i="1"/>
  <c r="G86" i="1"/>
  <c r="G85" i="1"/>
  <c r="G84" i="1"/>
  <c r="G83" i="1"/>
  <c r="G82" i="1"/>
  <c r="G81" i="1"/>
  <c r="G80" i="1"/>
  <c r="G79" i="1"/>
  <c r="G73" i="1"/>
  <c r="G72" i="1"/>
  <c r="G71" i="1"/>
  <c r="G70" i="1"/>
  <c r="G69" i="1"/>
  <c r="G68" i="1"/>
  <c r="G67" i="1"/>
  <c r="G66" i="1"/>
  <c r="G65" i="1"/>
  <c r="G62" i="1"/>
  <c r="G57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24" i="1"/>
  <c r="G23" i="1"/>
  <c r="G22" i="1"/>
  <c r="G21" i="1"/>
  <c r="G20" i="1"/>
  <c r="G19" i="1"/>
  <c r="G18" i="1"/>
  <c r="G17" i="1"/>
  <c r="G13" i="1"/>
  <c r="G12" i="1"/>
  <c r="G11" i="1"/>
  <c r="G10" i="1"/>
  <c r="G9" i="1"/>
  <c r="G8" i="1"/>
  <c r="D7" i="1" l="1"/>
  <c r="D6" i="1" s="1"/>
  <c r="E6" i="1"/>
  <c r="G114" i="1"/>
  <c r="F17" i="1"/>
  <c r="F18" i="1"/>
  <c r="G161" i="1"/>
  <c r="F7" i="1"/>
  <c r="G162" i="1"/>
  <c r="F168" i="1"/>
  <c r="G7" i="1" l="1"/>
  <c r="G6" i="1"/>
  <c r="F162" i="1"/>
  <c r="C6" i="1" l="1"/>
  <c r="F6" i="1" s="1"/>
  <c r="F161" i="1"/>
</calcChain>
</file>

<file path=xl/sharedStrings.xml><?xml version="1.0" encoding="utf-8"?>
<sst xmlns="http://schemas.openxmlformats.org/spreadsheetml/2006/main" count="680" uniqueCount="517">
  <si>
    <t>Наименование 
показателя</t>
  </si>
  <si>
    <t>Код дохода по бюджетной классификации</t>
  </si>
  <si>
    <t>1</t>
  </si>
  <si>
    <t>2</t>
  </si>
  <si>
    <t>3</t>
  </si>
  <si>
    <t>4</t>
  </si>
  <si>
    <t>5</t>
  </si>
  <si>
    <t>6</t>
  </si>
  <si>
    <t>7</t>
  </si>
  <si>
    <t>8</t>
  </si>
  <si>
    <t>Доходы бюджета - ИТОГО</t>
  </si>
  <si>
    <t>х</t>
  </si>
  <si>
    <t>-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</si>
  <si>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</si>
  <si>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</si>
  <si>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</si>
  <si>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</si>
  <si>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</si>
  <si>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</si>
  <si>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</si>
  <si>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</si>
  <si>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</si>
  <si>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</si>
  <si>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</si>
  <si>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</si>
  <si>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</si>
  <si>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</si>
  <si>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</si>
  <si>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</si>
  <si>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</si>
  <si>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</si>
  <si>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</si>
  <si>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</si>
  <si>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</si>
  <si>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</si>
  <si>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</si>
  <si>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</si>
  <si>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</si>
  <si>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</si>
  <si>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</si>
  <si>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</si>
  <si>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</si>
  <si>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</si>
  <si>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</si>
  <si>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</si>
  <si>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</si>
  <si>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</si>
  <si>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</si>
  <si>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</si>
  <si>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</si>
  <si>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</si>
  <si>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</si>
  <si>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</si>
  <si>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</si>
  <si>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</si>
  <si>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</si>
  <si>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</si>
  <si>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</si>
  <si>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</si>
  <si>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</si>
  <si>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000 1050401002 0000 110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</si>
  <si>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</si>
  <si>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</si>
  <si>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</si>
  <si>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</si>
  <si>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</si>
  <si>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000 1060102004 0000 110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</si>
  <si>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</si>
  <si>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</si>
  <si>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</si>
  <si>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</si>
  <si>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</si>
  <si>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000 1060603204 0000 110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</si>
  <si>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</si>
  <si>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</si>
  <si>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</si>
  <si>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000 1060604204 0000 110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</si>
  <si>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</si>
  <si>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</si>
  <si>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</si>
  <si>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</si>
  <si>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</si>
  <si>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</si>
  <si>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</si>
  <si>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</si>
  <si>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</si>
  <si>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</si>
  <si>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</si>
  <si>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000 1080717001 0000 110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</si>
  <si>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</si>
  <si>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</si>
  <si>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</si>
  <si>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</si>
  <si>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</si>
  <si>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000 1110100000 0000 120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</si>
  <si>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</si>
  <si>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000 1110104004 0000 120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</si>
  <si>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</si>
  <si>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</si>
  <si>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</si>
  <si>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</si>
  <si>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</si>
  <si>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000 1110501204 0000 120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</si>
  <si>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</si>
  <si>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</si>
  <si>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</si>
  <si>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000 1110502404 0000 120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</si>
  <si>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</si>
  <si>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</si>
  <si>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</si>
  <si>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000 1110503404 0000 120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</si>
  <si>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</si>
  <si>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</si>
  <si>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</si>
  <si>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000 1110507404 0000 120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</si>
  <si>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</si>
  <si>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000 1110530000 0000 120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</si>
  <si>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</si>
  <si>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000 1110531000 0000 120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</si>
  <si>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</si>
  <si>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000 1110531204 0000 120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</si>
  <si>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</si>
  <si>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</si>
  <si>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</si>
  <si>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</si>
  <si>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</si>
  <si>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000 1110701404 0000 120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</si>
  <si>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</si>
  <si>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</si>
  <si>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</si>
  <si>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</si>
  <si>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</si>
  <si>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000 1110904404 0000 120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</si>
  <si>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</si>
  <si>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</si>
  <si>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</si>
  <si>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</si>
  <si>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 7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</si>
  <si>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</si>
  <si>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</si>
  <si>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</si>
  <si>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</si>
  <si>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</si>
  <si>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</si>
  <si>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</si>
  <si>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</si>
  <si>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</si>
  <si>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</si>
  <si>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000 1120107001 0000 120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</si>
  <si>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</si>
  <si>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</si>
  <si>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</si>
  <si>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</si>
  <si>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</si>
  <si>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</si>
  <si>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городских округов</t>
  </si>
  <si>
    <t xml:space="preserve"> 000 1130199404 0000 130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</si>
  <si>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</si>
  <si>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</si>
  <si>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</si>
  <si>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</si>
  <si>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городских округов</t>
  </si>
  <si>
    <t xml:space="preserve"> 000 1130299404 0000 130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</si>
  <si>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</si>
  <si>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</si>
  <si>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</si>
  <si>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</si>
  <si>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</si>
  <si>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000 1140204004 0000 410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</si>
  <si>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</si>
  <si>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000 1140204304 0000 410</t>
  </si>
  <si>
    <t xml:space="preserve">  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</si>
  <si>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000 1140204004 0000 440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</si>
  <si>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</si>
  <si>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 000 1140204204 0000 440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</si>
  <si>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</si>
  <si>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</si>
  <si>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</si>
  <si>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</si>
  <si>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</si>
  <si>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000 1140601204 0000 430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</si>
  <si>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</si>
  <si>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</si>
  <si>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</si>
  <si>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000 1140602404 0000 430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</si>
  <si>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</si>
  <si>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</si>
  <si>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</si>
  <si>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</si>
  <si>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</si>
  <si>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000 1140631204 0000 430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</si>
  <si>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</si>
  <si>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</si>
  <si>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</si>
  <si>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</si>
  <si>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</si>
  <si>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</si>
  <si>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</si>
  <si>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</si>
  <si>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</si>
  <si>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</si>
  <si>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</si>
  <si>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</si>
  <si>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</si>
  <si>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</si>
  <si>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</si>
  <si>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</si>
  <si>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</si>
  <si>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</si>
  <si>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</si>
  <si>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</si>
  <si>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</si>
  <si>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000 1160109001 0000 140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</si>
  <si>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</si>
  <si>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000 1160109301 0000 140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</si>
  <si>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</si>
  <si>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 xml:space="preserve"> 000 1160110001 0000 140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</si>
  <si>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</si>
  <si>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000 1160110301 0000 140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</si>
  <si>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</si>
  <si>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000 1160113001 0000 140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</si>
  <si>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</si>
  <si>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000 1160113301 0000 140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</si>
  <si>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</si>
  <si>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</si>
  <si>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</si>
  <si>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</si>
  <si>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</si>
  <si>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</si>
  <si>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</si>
  <si>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</si>
  <si>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</si>
  <si>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 xml:space="preserve"> 000 1160116001 0000 140</t>
  </si>
  <si>
    <t xml:space="preserve"> 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</si>
  <si>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 000 1160116301 0000 140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</si>
  <si>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</si>
  <si>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</si>
  <si>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</si>
  <si>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</si>
  <si>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</si>
  <si>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</si>
  <si>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</si>
  <si>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</si>
  <si>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</si>
  <si>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</si>
  <si>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</si>
  <si>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</si>
  <si>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</si>
  <si>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</si>
  <si>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</si>
  <si>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000 1160202002 0000 140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</si>
  <si>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</si>
  <si>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</si>
  <si>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</si>
  <si>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</si>
  <si>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</si>
  <si>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000 1160701004 0000 140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</si>
  <si>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</si>
  <si>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</si>
  <si>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</si>
  <si>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000 1160709004 0000 140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</si>
  <si>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</si>
  <si>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</si>
  <si>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</si>
  <si>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</si>
  <si>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</si>
  <si>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</si>
  <si>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</si>
  <si>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</si>
  <si>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 xml:space="preserve">  ПРОЧИЕ НЕНАЛОГОВЫЕ ДОХОДЫ</t>
  </si>
  <si>
    <t xml:space="preserve"> 000 1170000000 0000 000</t>
  </si>
  <si>
    <t xml:space="preserve">  Прочие неналоговые доходы</t>
  </si>
  <si>
    <t xml:space="preserve"> 000 1170500000 0000 180</t>
  </si>
  <si>
    <t xml:space="preserve">  Прочие неналоговые доходы бюджетов городских округов</t>
  </si>
  <si>
    <t xml:space="preserve"> 000 1170504004 0000 180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</si>
  <si>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</si>
  <si>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</si>
  <si>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</si>
  <si>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</si>
  <si>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</si>
  <si>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</si>
  <si>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</si>
  <si>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</si>
  <si>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</si>
  <si>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000 2021500204 0000 150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</si>
  <si>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</si>
  <si>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</si>
  <si>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</si>
  <si>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000 2022029900 0000 150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</si>
  <si>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</si>
  <si>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000 2022029904 0000 150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</si>
  <si>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</si>
  <si>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000 2022030200 0000 150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</si>
  <si>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</si>
  <si>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000 2022530600 0000 150</t>
  </si>
  <si>
    <t xml:space="preserve"> 000 2022530604 0000 150</t>
  </si>
  <si>
    <t xml:space="preserve">  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</si>
  <si>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000 2022546600 0000 150</t>
  </si>
  <si>
    <t xml:space="preserve">  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</si>
  <si>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000 2022546604 0000 150</t>
  </si>
  <si>
    <t xml:space="preserve">  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</si>
  <si>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000 2022549100 0000 150</t>
  </si>
  <si>
    <t xml:space="preserve">  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</si>
  <si>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000 2022549104 0000 150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</si>
  <si>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</si>
  <si>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</si>
  <si>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</si>
  <si>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000 2022549704 0000 150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</si>
  <si>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</si>
  <si>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</si>
  <si>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</si>
  <si>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000 2022555504 0000 150</t>
  </si>
  <si>
    <t xml:space="preserve">  Прочие субсидии</t>
  </si>
  <si>
    <t xml:space="preserve"> 000 2022999900 0000 150</t>
  </si>
  <si>
    <t xml:space="preserve">  Прочие субсидии бюджетам городских округов</t>
  </si>
  <si>
    <t xml:space="preserve"> 000 2022999904 0000 150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</si>
  <si>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</si>
  <si>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</si>
  <si>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</si>
  <si>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</si>
  <si>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</si>
  <si>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000 2023002404 0000 150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</si>
  <si>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</si>
  <si>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</si>
  <si>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</si>
  <si>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</si>
  <si>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</si>
  <si>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</si>
  <si>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</si>
  <si>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</si>
  <si>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</si>
  <si>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</si>
  <si>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</si>
  <si>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</si>
  <si>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</si>
  <si>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 000 2023526000 0000 150</t>
  </si>
  <si>
    <t xml:space="preserve">  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</si>
  <si>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 xml:space="preserve"> 000 2023526004 0000 150</t>
  </si>
  <si>
    <t xml:space="preserve">  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</si>
  <si>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000 2023530400 0000 150</t>
  </si>
  <si>
    <t xml:space="preserve">  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</si>
  <si>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000 2023530404 0000 150</t>
  </si>
  <si>
    <t xml:space="preserve">  Субвенции бюджетам на государственную регистрацию актов гражданского состояния</t>
  </si>
  <si>
    <t xml:space="preserve"> 000 2023593000 0000 150</t>
  </si>
  <si>
    <t xml:space="preserve">  Субвенции бюджетам городских округов на государственную регистрацию актов гражданского состояния</t>
  </si>
  <si>
    <t xml:space="preserve"> 000 2023593004 0000 150</t>
  </si>
  <si>
    <t xml:space="preserve">  Иные межбюджетные трансферты</t>
  </si>
  <si>
    <t xml:space="preserve"> 000 2024000000 0000 150</t>
  </si>
  <si>
    <t xml:space="preserve">  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</si>
  <si>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</si>
  <si>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 xml:space="preserve">  Межбюджетные трансферты, передаваемые бюджетам, за счет средств резервного фонда Правительства Российской Федерации</t>
  </si>
  <si>
    <t xml:space="preserve"> 000 2024900100 0000 150</t>
  </si>
  <si>
    <t xml:space="preserve">  Межбюджетные трансферты, передаваемые бюджетам городских округов, за счет средств резервного фонда Правительства Российской Федерации</t>
  </si>
  <si>
    <t xml:space="preserve"> 000 2024900104 0000 150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</si>
  <si>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</si>
  <si>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</si>
  <si>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городских округов</t>
  </si>
  <si>
    <t xml:space="preserve"> 000 2070400004 0000 150</t>
  </si>
  <si>
    <t xml:space="preserve"> 000 2070405004 0000 150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</si>
  <si>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</si>
  <si>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</si>
  <si>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</si>
  <si>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000 2190000004 0000 150</t>
  </si>
  <si>
    <t xml:space="preserve"> 000 2192502004 0000 150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</si>
  <si>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</si>
  <si>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000 2196001004 0000 150</t>
  </si>
  <si>
    <t>% исполнения первона-чального плана</t>
  </si>
  <si>
    <t>% исполнения уточненного плана</t>
  </si>
  <si>
    <t>000 2022551900 0000 150</t>
  </si>
  <si>
    <t>Субсидии бюджетам городских округов на поддержку отрасли культуры</t>
  </si>
  <si>
    <t>000 2022551904 0000 150</t>
  </si>
  <si>
    <t>Сверх установленных бюджетных назначений поступили прочие доходы от оказания платных услуг и компенсации затрат государства за счет поступления дебиторской задолженности прошлых лет</t>
  </si>
  <si>
    <t>Перевыполнение плана обусловлено увеличением количества заключенных договоров</t>
  </si>
  <si>
    <t>Перевыполнение обусловлено взысканием дебиторской задолженности прошлых лет</t>
  </si>
  <si>
    <t>Неисполнение бюджетных назначений в связи с отсутствием возможности произвести закупки квартир для переселения из ветхого и аварийного жилья</t>
  </si>
  <si>
    <t>Финансирование  в объеме заявленной потребности для оплаты денежных обязательств с учетом фактической численности</t>
  </si>
  <si>
    <t>Экономия по результатам проведения конкурсных процедур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</si>
  <si>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</si>
  <si>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 1 1010208001 0000 110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</si>
  <si>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</si>
  <si>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</si>
  <si>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Налог, взимаемый с налогоплательщиков, выбравших в качестве объекта налогообложения доходы (за налоговые периоды, истекшие до 1 января 2011 года)
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</si>
  <si>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
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</si>
  <si>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</si>
  <si>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000 1050100000 0000 000</t>
  </si>
  <si>
    <t>000 1050101001 0000 000</t>
  </si>
  <si>
    <t>000 1050101101 0000 000</t>
  </si>
  <si>
    <t>000 1050101201 0000 000</t>
  </si>
  <si>
    <t>Платежи, уплачиваемые в целях возмещения вреда</t>
  </si>
  <si>
    <t xml:space="preserve"> 000 1161100001 0000 140</t>
  </si>
  <si>
    <t>Субсидии на проведение Всероссийской переписи населения</t>
  </si>
  <si>
    <t xml:space="preserve"> 000 2023546904 0000 150</t>
  </si>
  <si>
    <t>Единая субвенция бюджетам городских округов из бюджета субъекта Российской Федерации</t>
  </si>
  <si>
    <t>Прочие субвенции</t>
  </si>
  <si>
    <t>Прочие субвенции бюджетам городских округов</t>
  </si>
  <si>
    <t xml:space="preserve"> 000 2023690004 0000 150</t>
  </si>
  <si>
    <t xml:space="preserve"> 000 2023690000 0000 150</t>
  </si>
  <si>
    <t xml:space="preserve"> 000 2023999904 0000 150</t>
  </si>
  <si>
    <t xml:space="preserve"> 000 2023999900 0000 150</t>
  </si>
  <si>
    <t>000 1050102101 0000 000</t>
  </si>
  <si>
    <t>000 1050102001 0000 000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</si>
  <si>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
</t>
  </si>
  <si>
    <t>000 1050102201 0000 000</t>
  </si>
  <si>
    <t>Минимальный налог, зачисляемый в бюджеты субъектов Российской Федерации ( за налоговые периоды, истекшие до 1 января 2011 года)</t>
  </si>
  <si>
    <t>000 1050105001 0000 000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</si>
  <si>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</si>
  <si>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</si>
  <si>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</si>
  <si>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городских округов)</t>
  </si>
  <si>
    <t xml:space="preserve"> 000 1090000000 0000 110</t>
  </si>
  <si>
    <t xml:space="preserve"> 000 1090400000 0000 110</t>
  </si>
  <si>
    <t xml:space="preserve"> 000 1090405000 0000 110</t>
  </si>
  <si>
    <t xml:space="preserve"> 000 1090405204 0000 110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</si>
  <si>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</t>
  </si>
  <si>
    <t xml:space="preserve"> Прочее возмещении ущерба, причиненного муниципальному имуществу городского округа</t>
  </si>
  <si>
    <t>Невыясненные поступления</t>
  </si>
  <si>
    <t xml:space="preserve">  Возврат остатков субсидий на реализацию программ современной городской среды из бюджетов городских округов</t>
  </si>
  <si>
    <t>Рост поступлений за счет выкупа земельных участков</t>
  </si>
  <si>
    <t>Исполенеие бюджетных назначений согласно фактического использования средств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</si>
  <si>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</si>
  <si>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 xml:space="preserve"> 000 1110541004 0000 120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</si>
  <si>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</t>
  </si>
  <si>
    <t xml:space="preserve"> 000 1110541000 0000 120</t>
  </si>
  <si>
    <t>000 1161003004 0000 140</t>
  </si>
  <si>
    <t>000 1161003204 0000 140</t>
  </si>
  <si>
    <t>Прочие дотации бюджетам городских округов</t>
  </si>
  <si>
    <t>Прочие дотации</t>
  </si>
  <si>
    <t xml:space="preserve"> 000 2021999904 0000 150</t>
  </si>
  <si>
    <t>Субсидии бюджетам на обеспечение комплексногоразвития сельских территорий</t>
  </si>
  <si>
    <t>Субсидии бюджетам городских округов на обеспечение комплексногоразвития сельских территорий</t>
  </si>
  <si>
    <t>Субсидии бюджетам на реализацию мероприятий по модернизации школьных систем образования</t>
  </si>
  <si>
    <t>Субсидии бюджетам городских округов на реализацию мероприятий по модернизации школьных систем образования</t>
  </si>
  <si>
    <t>Субсидии бюджетам на софинансирование закупки оборудования для создания "умных" спортивных площадок</t>
  </si>
  <si>
    <t>Субсидии бюджетам городских округов на софинансирование закупки оборудования для создания "умных" спортивных площадок</t>
  </si>
  <si>
    <t>000 2022557600 0000 150</t>
  </si>
  <si>
    <t>000 2022557604 0000 150</t>
  </si>
  <si>
    <t>000 2022575300 0000 150</t>
  </si>
  <si>
    <t>000 2022575000 0000 150</t>
  </si>
  <si>
    <t>000 2022575004 0000 150</t>
  </si>
  <si>
    <t>000 2022575304 0000 150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</si>
  <si>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</si>
  <si>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</si>
  <si>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 xml:space="preserve"> 000 2024999904 0000 150</t>
  </si>
  <si>
    <t xml:space="preserve"> 000 2024999900 0000 150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</si>
  <si>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</si>
  <si>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</si>
  <si>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000 2024550500 0000 150</t>
  </si>
  <si>
    <t xml:space="preserve"> 000 2024550504 0000 150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</si>
  <si>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</si>
  <si>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 xml:space="preserve"> 000 2070401004 0000 150</t>
  </si>
  <si>
    <t>Перевыполнение в связи с ростом ставок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</si>
  <si>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 Российской Федерации</t>
  </si>
  <si>
    <t xml:space="preserve"> 000 2022508104 0000 150</t>
  </si>
  <si>
    <t xml:space="preserve"> 000 2022508100 0000 150</t>
  </si>
  <si>
    <t>Увеличение поступлений произошло за счет продажи внесенных в программу приватизации помещений</t>
  </si>
  <si>
    <t>Финансирование по "факту"</t>
  </si>
  <si>
    <t xml:space="preserve">  Субсидии бюджетам городских округов на модернизацию театров юного зрителя и театров кукол</t>
  </si>
  <si>
    <t>Субсидии бюджетам городских округов на техническое оснащение муниципальных музеев</t>
  </si>
  <si>
    <t xml:space="preserve"> 000 2022025590 0000 150</t>
  </si>
  <si>
    <t xml:space="preserve"> 000 202255904 0000 150</t>
  </si>
  <si>
    <t>Субсидии на софинансирование капитальных вложений в объекты муниципальной собственности</t>
  </si>
  <si>
    <t>000 20220077000000150</t>
  </si>
  <si>
    <t>Сусидии бюджетам городских округов на реконструкцию и капитальный ремонт региональных муниципальных музеев</t>
  </si>
  <si>
    <t>000 20225597040000 150</t>
  </si>
  <si>
    <t>Cубсидии бюджетам городских округов на развитие сети учреждений культурно-досугового типа</t>
  </si>
  <si>
    <t>000 2022551304000 150</t>
  </si>
  <si>
    <t>Межбюджетные трансферты, передаваемые бюджетам городских округов на создание модельных муниципальных библиотек</t>
  </si>
  <si>
    <t>Межбюджетные трансферты, передаваемые бюджетам  на создание модельных муниципальных библиотек</t>
  </si>
  <si>
    <t>000 20245404000 150</t>
  </si>
  <si>
    <t>000 20245400000 150</t>
  </si>
  <si>
    <t>Межбюджтные трансферты, передаваемые бюджетам городских округов на проведение мероприятий по обеспечению деятельностисоветников директора по воспитанию и взаимодействиюс детскими объединениями в общеобразовательных учреждениях</t>
  </si>
  <si>
    <t>000 2024517904000 150</t>
  </si>
  <si>
    <t>000 2024517900000 150</t>
  </si>
  <si>
    <t xml:space="preserve"> 1 1010213001 0000 110</t>
  </si>
  <si>
    <t xml:space="preserve"> 1 1010214001 0000 110</t>
  </si>
  <si>
    <t>Налог на доходы физических лиц в в отношении доходов от долевого участия в организации, полученных в виде дивидендов (в части суммы налога, не превышающей  650 000 рублей)</t>
  </si>
  <si>
    <t>Налог на доходы физических лиц в в отношении доходов от долевого участия в организации, полученных в виде дивидендов (в части суммы налога,  превышающей  650 000 рублей)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</si>
  <si>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</si>
  <si>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 xml:space="preserve"> 000 1160112001 0000 140</t>
  </si>
  <si>
    <t>Фактическое исполнение, 
 руб.</t>
  </si>
  <si>
    <t>Перевыполнение в связи с увеличением налоговой базы - дохода, полученного налогоплательщиками</t>
  </si>
  <si>
    <t>Перевыполнение в связи с заключением новых договоров по аренде земельных участков и погашения задолженности прошлых лет, в том числе за счет взыскания службой судебных приставов</t>
  </si>
  <si>
    <t>Выполнение по факту выполненных работ</t>
  </si>
  <si>
    <t>Перевыполнение плана обусловлено увеличением  налоговой базы, а также ростом средней заработной платы</t>
  </si>
  <si>
    <t>Аналитические данные об исполнении доходов бюджета Находкинского городского округа за 2024 год</t>
  </si>
  <si>
    <t>План по решению о бюджете от 20.12.2023
№ 250-НПА (первоначальный), 
руб.</t>
  </si>
  <si>
    <t>Сусидии натехническое оснащение муниципальных музеев</t>
  </si>
  <si>
    <t>000 20225590040000 150</t>
  </si>
  <si>
    <t>Субсидии бюджетам  на государственную поддержку  организаций, входящих в систему спортивной подготовки</t>
  </si>
  <si>
    <t>План по решению о бюджете от 18.12.2024
№ 427-НПА (уточненный), 
 руб.</t>
  </si>
  <si>
    <t>Субсидии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</si>
  <si>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000 2022550500000 150</t>
  </si>
  <si>
    <t>Субсидии бюджетам на поддержку творческой деятельности и техническое оснащение детских и кукольных театров</t>
  </si>
  <si>
    <t>Субсидии бюджетам муниципальных образований 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</si>
  <si>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000 2022030000 0000 150</t>
  </si>
  <si>
    <t>Субсидии бюджетам муниципальных образований  на обеспечение мероприятий по модернизации систем коммунальной инфраструктуры за счет средств бюджетов</t>
  </si>
  <si>
    <t xml:space="preserve"> 000 2024505004 0000 150</t>
  </si>
  <si>
    <t>Поступление задолженности прошлых лет</t>
  </si>
  <si>
    <t>перевыполнение связано с переносом срока списания с единого налогового счета в конце 2023  года на следующий финансовый год</t>
  </si>
  <si>
    <t>Поступления увеличились в связи с ростом количества объектов налогообложения и роста кадастровой стоимости объектов</t>
  </si>
  <si>
    <t>Возврат в связи с отменой полномочий по выдаче разрешений</t>
  </si>
  <si>
    <t>Увеличение поступлений произошло за счет роста размера госпошлины согласно действующего законодательства</t>
  </si>
  <si>
    <t>Уплата согласно фактической прибыли, сложившейся за 2023 год</t>
  </si>
  <si>
    <t>Перевыполнение плана связано с получением больше запланированной прибыли муниципальных унитарных предприятий за 2023 год</t>
  </si>
  <si>
    <t>Сверх установленных бюджетных назначений поступили  штрафы от возмещения вреда, причиненного окружающей среде по решениям суда</t>
  </si>
  <si>
    <t>Перевыполнение за счет пожертвований, которые будут использованы в 2025 году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</si>
  <si>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объединениями в общеобразовательных учреждениях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</si>
  <si>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объединениями в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</si>
  <si>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Пояснения отклонений от уточненных плановых значений</t>
  </si>
  <si>
    <t>Пояснения отклонений от первоначальных плановых значений</t>
  </si>
  <si>
    <t>9</t>
  </si>
  <si>
    <t>В связи с увеличением распределения субсидий согласно закона ПК о краевом бюджете</t>
  </si>
  <si>
    <t>Перевыполнение за счет роста налогооблагаемой базы ( рост доходов от вылова рыбопродукции)</t>
  </si>
  <si>
    <t>В связи с увеличением распределения дотаций согласно закона ПК о краевом бюджете</t>
  </si>
  <si>
    <t>Уменьшение поступлений за счет снижения налоблагаемой базы в связи с уменьшением кадастровой стоимости земельных участков</t>
  </si>
  <si>
    <t>Увеличились поступления за счет роста платы за размещение нестационарных объектов, платы за восстановительную стоимость природных ресурсов</t>
  </si>
  <si>
    <t>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</si>
</sst>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79">
    <xf numFmtId="0" fontId="0" fillId="0" borderId="0"/>
    <xf numFmtId="0" fontId="1" fillId="0" borderId="0"/>
    <xf numFmtId="0" fontId="2" fillId="0" borderId="0"/>
    <xf numFmtId="0" fontId="3" fillId="0" borderId="0">
      <alignment horizontal="center" wrapText="1"/>
    </xf>
    <xf numFmtId="0" fontId="4" fillId="0" borderId="1"/>
    <xf numFmtId="0" fontId="4" fillId="0" borderId="0"/>
    <xf numFmtId="0" fontId="5" fillId="0" borderId="0"/>
    <xf numFmtId="0" fontId="3" fillId="0" borderId="0">
      <alignment horizontal="left" wrapText="1"/>
    </xf>
    <xf numFmtId="0" fontId="6" fillId="0" borderId="0"/>
    <xf numFmtId="0" fontId="4" fillId="0" borderId="2"/>
    <xf numFmtId="0" fontId="7" fillId="0" borderId="3">
      <alignment horizontal="center"/>
    </xf>
    <xf numFmtId="0" fontId="5" fillId="0" borderId="4"/>
    <xf numFmtId="0" fontId="7" fillId="0" borderId="0">
      <alignment horizontal="left"/>
    </xf>
    <xf numFmtId="0" fontId="8" fillId="0" borderId="0">
      <alignment horizontal="center" vertical="top"/>
    </xf>
    <xf numFmtId="49" fontId="9" fillId="0" borderId="5">
      <alignment horizontal="right"/>
    </xf>
    <xf numFmtId="49" fontId="5" fillId="0" borderId="6">
      <alignment horizontal="center"/>
    </xf>
    <xf numFmtId="0" fontId="5" fillId="0" borderId="7"/>
    <xf numFmtId="49" fontId="5" fillId="0" borderId="0"/>
    <xf numFmtId="49" fontId="7" fillId="0" borderId="0">
      <alignment horizontal="right"/>
    </xf>
    <xf numFmtId="0" fontId="7" fillId="0" borderId="0"/>
    <xf numFmtId="0" fontId="7" fillId="0" borderId="0">
      <alignment horizontal="center"/>
    </xf>
    <xf numFmtId="0" fontId="7" fillId="0" borderId="5">
      <alignment horizontal="right"/>
    </xf>
    <xf numFmtId="164" fontId="7" fillId="0" borderId="8">
      <alignment horizontal="center"/>
    </xf>
    <xf numFmtId="49" fontId="7" fillId="0" borderId="0"/>
    <xf numFmtId="0" fontId="7" fillId="0" borderId="0">
      <alignment horizontal="right"/>
    </xf>
    <xf numFmtId="0" fontId="7" fillId="0" borderId="9">
      <alignment horizontal="center"/>
    </xf>
    <xf numFmtId="0" fontId="7" fillId="0" borderId="1">
      <alignment wrapText="1"/>
    </xf>
    <xf numFmtId="49" fontId="7" fillId="0" borderId="10">
      <alignment horizontal="center"/>
    </xf>
    <xf numFmtId="0" fontId="7" fillId="0" borderId="11">
      <alignment wrapText="1"/>
    </xf>
    <xf numFmtId="49" fontId="7" fillId="0" borderId="8">
      <alignment horizontal="center"/>
    </xf>
    <xf numFmtId="0" fontId="7" fillId="0" borderId="12">
      <alignment horizontal="left"/>
    </xf>
    <xf numFmtId="49" fontId="7" fillId="0" borderId="12"/>
    <xf numFmtId="0" fontId="7" fillId="0" borderId="8">
      <alignment horizontal="center"/>
    </xf>
    <xf numFmtId="49" fontId="7" fillId="0" borderId="13">
      <alignment horizontal="center"/>
    </xf>
    <xf numFmtId="0" fontId="10" fillId="0" borderId="0"/>
    <xf numFmtId="0" fontId="10" fillId="0" borderId="14"/>
    <xf numFmtId="49" fontId="7" fillId="0" borderId="15">
      <alignment horizontal="center" vertical="center" wrapText="1"/>
    </xf>
    <xf numFmtId="49" fontId="7" fillId="0" borderId="3">
      <alignment horizontal="center" vertical="center" wrapText="1"/>
    </xf>
    <xf numFmtId="0" fontId="7" fillId="0" borderId="16">
      <alignment horizontal="left" wrapText="1"/>
    </xf>
    <xf numFmtId="49" fontId="7" fillId="0" borderId="17">
      <alignment horizontal="center" wrapText="1"/>
    </xf>
    <xf numFmtId="49" fontId="7" fillId="0" borderId="18">
      <alignment horizontal="center"/>
    </xf>
    <xf numFmtId="4" fontId="7" fillId="0" borderId="15">
      <alignment horizontal="right" shrinkToFit="1"/>
    </xf>
    <xf numFmtId="4" fontId="7" fillId="0" borderId="19">
      <alignment horizontal="right" shrinkToFit="1"/>
    </xf>
    <xf numFmtId="0" fontId="7" fillId="0" borderId="20">
      <alignment horizontal="left" wrapText="1"/>
    </xf>
    <xf numFmtId="0" fontId="7" fillId="0" borderId="21">
      <alignment horizontal="left" wrapText="1" indent="1"/>
    </xf>
    <xf numFmtId="49" fontId="7" fillId="0" borderId="22">
      <alignment horizontal="center" wrapText="1"/>
    </xf>
    <xf numFmtId="49" fontId="7" fillId="0" borderId="23">
      <alignment horizontal="center"/>
    </xf>
    <xf numFmtId="49" fontId="7" fillId="0" borderId="24">
      <alignment horizontal="center"/>
    </xf>
    <xf numFmtId="0" fontId="7" fillId="0" borderId="25">
      <alignment horizontal="left" wrapText="1" indent="1"/>
    </xf>
    <xf numFmtId="0" fontId="7" fillId="0" borderId="19">
      <alignment horizontal="left" wrapText="1" indent="2"/>
    </xf>
    <xf numFmtId="49" fontId="7" fillId="0" borderId="26">
      <alignment horizontal="center"/>
    </xf>
    <xf numFmtId="49" fontId="7" fillId="0" borderId="15">
      <alignment horizontal="center"/>
    </xf>
    <xf numFmtId="0" fontId="7" fillId="0" borderId="8">
      <alignment horizontal="left" wrapText="1" indent="2"/>
    </xf>
    <xf numFmtId="0" fontId="7" fillId="0" borderId="14"/>
    <xf numFmtId="0" fontId="7" fillId="2" borderId="14"/>
    <xf numFmtId="0" fontId="7" fillId="2" borderId="0"/>
    <xf numFmtId="0" fontId="7" fillId="0" borderId="0">
      <alignment horizontal="left" wrapText="1"/>
    </xf>
    <xf numFmtId="49" fontId="7" fillId="0" borderId="0">
      <alignment horizontal="center" wrapText="1"/>
    </xf>
    <xf numFmtId="49" fontId="7" fillId="0" borderId="0">
      <alignment horizontal="center"/>
    </xf>
    <xf numFmtId="0" fontId="7" fillId="0" borderId="1">
      <alignment horizontal="left"/>
    </xf>
    <xf numFmtId="49" fontId="7" fillId="0" borderId="1"/>
    <xf numFmtId="0" fontId="7" fillId="0" borderId="1"/>
    <xf numFmtId="0" fontId="5" fillId="0" borderId="1"/>
    <xf numFmtId="0" fontId="7" fillId="0" borderId="27">
      <alignment horizontal="left" wrapText="1"/>
    </xf>
    <xf numFmtId="49" fontId="7" fillId="0" borderId="18">
      <alignment horizontal="center" wrapText="1"/>
    </xf>
    <xf numFmtId="4" fontId="7" fillId="0" borderId="28">
      <alignment horizontal="right" shrinkToFit="1"/>
    </xf>
    <xf numFmtId="4" fontId="7" fillId="0" borderId="29">
      <alignment horizontal="right" shrinkToFit="1"/>
    </xf>
    <xf numFmtId="0" fontId="7" fillId="0" borderId="30">
      <alignment horizontal="left" wrapText="1"/>
    </xf>
    <xf numFmtId="49" fontId="7" fillId="0" borderId="26">
      <alignment horizontal="center" wrapText="1"/>
    </xf>
    <xf numFmtId="49" fontId="7" fillId="0" borderId="19">
      <alignment horizontal="center"/>
    </xf>
    <xf numFmtId="0" fontId="7" fillId="0" borderId="29">
      <alignment horizontal="left" wrapText="1" indent="2"/>
    </xf>
    <xf numFmtId="0" fontId="7" fillId="0" borderId="10">
      <alignment horizontal="left" wrapText="1" indent="2"/>
    </xf>
    <xf numFmtId="0" fontId="7" fillId="0" borderId="11"/>
    <xf numFmtId="0" fontId="7" fillId="0" borderId="31"/>
    <xf numFmtId="0" fontId="2" fillId="0" borderId="32">
      <alignment horizontal="left" wrapText="1"/>
    </xf>
    <xf numFmtId="0" fontId="7" fillId="0" borderId="33">
      <alignment horizontal="center" wrapText="1"/>
    </xf>
    <xf numFmtId="49" fontId="7" fillId="0" borderId="34">
      <alignment horizontal="center" wrapText="1"/>
    </xf>
    <xf numFmtId="4" fontId="7" fillId="0" borderId="18">
      <alignment horizontal="right" shrinkToFit="1"/>
    </xf>
    <xf numFmtId="4" fontId="7" fillId="0" borderId="35">
      <alignment horizontal="right" shrinkToFit="1"/>
    </xf>
    <xf numFmtId="0" fontId="2" fillId="0" borderId="8">
      <alignment horizontal="left" wrapText="1"/>
    </xf>
    <xf numFmtId="0" fontId="5" fillId="0" borderId="14"/>
    <xf numFmtId="0" fontId="7" fillId="0" borderId="0">
      <alignment horizontal="center" wrapText="1"/>
    </xf>
    <xf numFmtId="0" fontId="2" fillId="0" borderId="0">
      <alignment horizontal="center"/>
    </xf>
    <xf numFmtId="0" fontId="2" fillId="0" borderId="1"/>
    <xf numFmtId="49" fontId="7" fillId="0" borderId="1">
      <alignment horizontal="left"/>
    </xf>
    <xf numFmtId="0" fontId="7" fillId="0" borderId="21">
      <alignment horizontal="left" wrapText="1"/>
    </xf>
    <xf numFmtId="0" fontId="7" fillId="0" borderId="25">
      <alignment horizontal="left" wrapText="1"/>
    </xf>
    <xf numFmtId="0" fontId="5" fillId="0" borderId="23"/>
    <xf numFmtId="0" fontId="5" fillId="0" borderId="24"/>
    <xf numFmtId="0" fontId="7" fillId="0" borderId="27">
      <alignment horizontal="left" wrapText="1" indent="1"/>
    </xf>
    <xf numFmtId="49" fontId="7" fillId="0" borderId="36">
      <alignment horizontal="center" wrapText="1"/>
    </xf>
    <xf numFmtId="49" fontId="7" fillId="0" borderId="28">
      <alignment horizontal="center"/>
    </xf>
    <xf numFmtId="0" fontId="7" fillId="0" borderId="30">
      <alignment horizontal="left" wrapText="1" indent="1"/>
    </xf>
    <xf numFmtId="0" fontId="7" fillId="0" borderId="21">
      <alignment horizontal="left" wrapText="1" indent="2"/>
    </xf>
    <xf numFmtId="0" fontId="7" fillId="0" borderId="25">
      <alignment horizontal="left" wrapText="1" indent="2"/>
    </xf>
    <xf numFmtId="0" fontId="7" fillId="0" borderId="37">
      <alignment horizontal="left" wrapText="1" indent="2"/>
    </xf>
    <xf numFmtId="49" fontId="7" fillId="0" borderId="36">
      <alignment horizontal="center" shrinkToFit="1"/>
    </xf>
    <xf numFmtId="49" fontId="7" fillId="0" borderId="28">
      <alignment horizontal="center" shrinkToFit="1"/>
    </xf>
    <xf numFmtId="0" fontId="7" fillId="0" borderId="30">
      <alignment horizontal="left" wrapText="1" indent="2"/>
    </xf>
    <xf numFmtId="0" fontId="5" fillId="0" borderId="12"/>
    <xf numFmtId="0" fontId="2" fillId="0" borderId="38">
      <alignment horizontal="center" vertical="center" textRotation="90" wrapText="1"/>
    </xf>
    <xf numFmtId="0" fontId="7" fillId="0" borderId="15">
      <alignment horizontal="center" vertical="top" wrapText="1"/>
    </xf>
    <xf numFmtId="0" fontId="7" fillId="0" borderId="15">
      <alignment horizontal="center" vertical="top"/>
    </xf>
    <xf numFmtId="49" fontId="7" fillId="0" borderId="15">
      <alignment horizontal="center" vertical="top" wrapText="1"/>
    </xf>
    <xf numFmtId="0" fontId="2" fillId="0" borderId="39"/>
    <xf numFmtId="49" fontId="2" fillId="0" borderId="17">
      <alignment horizontal="center"/>
    </xf>
    <xf numFmtId="0" fontId="10" fillId="0" borderId="7"/>
    <xf numFmtId="49" fontId="11" fillId="0" borderId="40">
      <alignment horizontal="left" vertical="center" wrapText="1"/>
    </xf>
    <xf numFmtId="49" fontId="2" fillId="0" borderId="26">
      <alignment horizontal="center" vertical="center" wrapText="1"/>
    </xf>
    <xf numFmtId="49" fontId="7" fillId="0" borderId="41">
      <alignment horizontal="left" vertical="center" wrapText="1" indent="2"/>
    </xf>
    <xf numFmtId="49" fontId="7" fillId="0" borderId="22">
      <alignment horizontal="center" vertical="center" wrapText="1"/>
    </xf>
    <xf numFmtId="0" fontId="7" fillId="0" borderId="23">
      <alignment shrinkToFit="1"/>
    </xf>
    <xf numFmtId="4" fontId="7" fillId="0" borderId="23">
      <alignment horizontal="right" shrinkToFit="1"/>
    </xf>
    <xf numFmtId="4" fontId="7" fillId="0" borderId="24">
      <alignment horizontal="right" shrinkToFit="1"/>
    </xf>
    <xf numFmtId="49" fontId="7" fillId="0" borderId="37">
      <alignment horizontal="left" vertical="center" wrapText="1" indent="3"/>
    </xf>
    <xf numFmtId="49" fontId="7" fillId="0" borderId="36">
      <alignment horizontal="center" vertical="center" wrapText="1"/>
    </xf>
    <xf numFmtId="49" fontId="7" fillId="0" borderId="40">
      <alignment horizontal="left" vertical="center" wrapText="1" indent="3"/>
    </xf>
    <xf numFmtId="49" fontId="7" fillId="0" borderId="26">
      <alignment horizontal="center" vertical="center" wrapText="1"/>
    </xf>
    <xf numFmtId="49" fontId="7" fillId="0" borderId="42">
      <alignment horizontal="left" vertical="center" wrapText="1" indent="3"/>
    </xf>
    <xf numFmtId="0" fontId="11" fillId="0" borderId="39">
      <alignment horizontal="left" vertical="center" wrapText="1"/>
    </xf>
    <xf numFmtId="49" fontId="7" fillId="0" borderId="43">
      <alignment horizontal="center" vertical="center" wrapText="1"/>
    </xf>
    <xf numFmtId="4" fontId="7" fillId="0" borderId="3">
      <alignment horizontal="right" shrinkToFit="1"/>
    </xf>
    <xf numFmtId="4" fontId="7" fillId="0" borderId="44">
      <alignment horizontal="right" shrinkToFit="1"/>
    </xf>
    <xf numFmtId="0" fontId="2" fillId="0" borderId="12">
      <alignment horizontal="center" vertical="center" textRotation="90" wrapText="1"/>
    </xf>
    <xf numFmtId="49" fontId="7" fillId="0" borderId="12">
      <alignment horizontal="left" vertical="center" wrapText="1" indent="3"/>
    </xf>
    <xf numFmtId="49" fontId="7" fillId="0" borderId="14">
      <alignment horizontal="center" vertical="center" wrapText="1"/>
    </xf>
    <xf numFmtId="4" fontId="7" fillId="0" borderId="14">
      <alignment horizontal="right"/>
    </xf>
    <xf numFmtId="0" fontId="7" fillId="0" borderId="0">
      <alignment vertical="center"/>
    </xf>
    <xf numFmtId="49" fontId="7" fillId="0" borderId="0">
      <alignment horizontal="left" vertical="center" wrapText="1" indent="3"/>
    </xf>
    <xf numFmtId="49" fontId="7" fillId="0" borderId="0">
      <alignment horizontal="center" vertical="center" wrapText="1"/>
    </xf>
    <xf numFmtId="4" fontId="7" fillId="0" borderId="0">
      <alignment horizontal="right" shrinkToFit="1"/>
    </xf>
    <xf numFmtId="0" fontId="2" fillId="0" borderId="1">
      <alignment horizontal="center" vertical="center" textRotation="90" wrapText="1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/>
    </xf>
    <xf numFmtId="49" fontId="2" fillId="0" borderId="17">
      <alignment horizontal="center" vertical="center" wrapText="1"/>
    </xf>
    <xf numFmtId="0" fontId="7" fillId="0" borderId="24">
      <alignment shrinkToFit="1"/>
    </xf>
    <xf numFmtId="0" fontId="2" fillId="0" borderId="12">
      <alignment horizontal="center" vertical="center" textRotation="90"/>
    </xf>
    <xf numFmtId="0" fontId="2" fillId="0" borderId="1">
      <alignment horizontal="center" vertical="center" textRotation="90"/>
    </xf>
    <xf numFmtId="0" fontId="2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2" fillId="0" borderId="15">
      <alignment horizontal="center" vertical="center" textRotation="90"/>
    </xf>
    <xf numFmtId="0" fontId="2" fillId="0" borderId="17">
      <alignment horizontal="center" vertical="center"/>
    </xf>
    <xf numFmtId="0" fontId="7" fillId="0" borderId="40">
      <alignment horizontal="left" vertical="center" wrapText="1"/>
    </xf>
    <xf numFmtId="0" fontId="7" fillId="0" borderId="22">
      <alignment horizontal="center" vertical="center"/>
    </xf>
    <xf numFmtId="0" fontId="7" fillId="0" borderId="36">
      <alignment horizontal="center" vertical="center"/>
    </xf>
    <xf numFmtId="0" fontId="7" fillId="0" borderId="26">
      <alignment horizontal="center" vertical="center"/>
    </xf>
    <xf numFmtId="0" fontId="7" fillId="0" borderId="42">
      <alignment horizontal="left" vertical="center" wrapText="1"/>
    </xf>
    <xf numFmtId="0" fontId="2" fillId="0" borderId="26">
      <alignment horizontal="center" vertical="center"/>
    </xf>
    <xf numFmtId="0" fontId="7" fillId="0" borderId="43">
      <alignment horizontal="center" vertical="center"/>
    </xf>
    <xf numFmtId="49" fontId="2" fillId="0" borderId="17">
      <alignment horizontal="center" vertical="center"/>
    </xf>
    <xf numFmtId="49" fontId="7" fillId="0" borderId="40">
      <alignment horizontal="left" vertical="center" wrapText="1"/>
    </xf>
    <xf numFmtId="49" fontId="7" fillId="0" borderId="22">
      <alignment horizontal="center" vertical="center"/>
    </xf>
    <xf numFmtId="49" fontId="7" fillId="0" borderId="36">
      <alignment horizontal="center" vertical="center"/>
    </xf>
    <xf numFmtId="49" fontId="7" fillId="0" borderId="26">
      <alignment horizontal="center" vertical="center"/>
    </xf>
    <xf numFmtId="49" fontId="7" fillId="0" borderId="42">
      <alignment horizontal="left" vertical="center" wrapText="1"/>
    </xf>
    <xf numFmtId="49" fontId="7" fillId="0" borderId="43">
      <alignment horizontal="center" vertical="center"/>
    </xf>
    <xf numFmtId="49" fontId="7" fillId="0" borderId="1">
      <alignment horizontal="center" wrapText="1"/>
    </xf>
    <xf numFmtId="0" fontId="7" fillId="0" borderId="1">
      <alignment horizontal="center"/>
    </xf>
    <xf numFmtId="49" fontId="7" fillId="0" borderId="0">
      <alignment horizontal="left"/>
    </xf>
    <xf numFmtId="0" fontId="7" fillId="0" borderId="12">
      <alignment horizontal="center"/>
    </xf>
    <xf numFmtId="49" fontId="7" fillId="0" borderId="12">
      <alignment horizontal="center"/>
    </xf>
    <xf numFmtId="0" fontId="12" fillId="0" borderId="1">
      <alignment wrapText="1"/>
    </xf>
    <xf numFmtId="0" fontId="13" fillId="0" borderId="1"/>
    <xf numFmtId="0" fontId="12" fillId="0" borderId="15">
      <alignment wrapText="1"/>
    </xf>
    <xf numFmtId="0" fontId="12" fillId="0" borderId="12">
      <alignment wrapText="1"/>
    </xf>
    <xf numFmtId="0" fontId="13" fillId="0" borderId="12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5" fillId="3" borderId="0"/>
    <xf numFmtId="0" fontId="10" fillId="0" borderId="0"/>
    <xf numFmtId="0" fontId="15" fillId="0" borderId="0"/>
    <xf numFmtId="0" fontId="10" fillId="0" borderId="15">
      <alignment wrapText="1"/>
    </xf>
    <xf numFmtId="49" fontId="10" fillId="0" borderId="15">
      <alignment horizontal="center" vertical="center" shrinkToFit="1"/>
    </xf>
    <xf numFmtId="4" fontId="10" fillId="0" borderId="15"/>
    <xf numFmtId="9" fontId="15" fillId="0" borderId="0" applyFont="0" applyFill="0" applyBorder="0" applyAlignment="0" applyProtection="0"/>
  </cellStyleXfs>
  <cellXfs count="54">
    <xf numFmtId="0" fontId="0" fillId="0" borderId="0" xfId="0"/>
    <xf numFmtId="0" fontId="14" fillId="0" borderId="0" xfId="0" applyFont="1"/>
    <xf numFmtId="0" fontId="14" fillId="0" borderId="45" xfId="174" applyFont="1" applyBorder="1" applyAlignment="1">
      <alignment horizontal="center" vertical="center" wrapText="1"/>
    </xf>
    <xf numFmtId="0" fontId="16" fillId="0" borderId="0" xfId="0" applyFont="1"/>
    <xf numFmtId="49" fontId="12" fillId="0" borderId="15" xfId="36" applyNumberFormat="1" applyFont="1" applyProtection="1">
      <alignment horizontal="center" vertical="center" wrapText="1"/>
    </xf>
    <xf numFmtId="49" fontId="12" fillId="0" borderId="3" xfId="37" applyNumberFormat="1" applyFont="1" applyProtection="1">
      <alignment horizontal="center" vertical="center" wrapText="1"/>
    </xf>
    <xf numFmtId="4" fontId="12" fillId="0" borderId="15" xfId="41" applyNumberFormat="1" applyFont="1" applyProtection="1">
      <alignment horizontal="right" shrinkToFit="1"/>
    </xf>
    <xf numFmtId="49" fontId="12" fillId="0" borderId="15" xfId="51" applyNumberFormat="1" applyFont="1" applyProtection="1">
      <alignment horizontal="center"/>
    </xf>
    <xf numFmtId="0" fontId="12" fillId="0" borderId="0" xfId="19" applyNumberFormat="1" applyFont="1" applyProtection="1"/>
    <xf numFmtId="0" fontId="12" fillId="0" borderId="14" xfId="53" applyNumberFormat="1" applyFont="1" applyProtection="1"/>
    <xf numFmtId="0" fontId="12" fillId="2" borderId="0" xfId="55" applyNumberFormat="1" applyFont="1" applyProtection="1"/>
    <xf numFmtId="0" fontId="12" fillId="0" borderId="19" xfId="49" applyNumberFormat="1" applyFont="1" applyAlignment="1" applyProtection="1">
      <alignment horizontal="left" vertical="top" wrapText="1"/>
    </xf>
    <xf numFmtId="0" fontId="17" fillId="0" borderId="16" xfId="38" applyNumberFormat="1" applyFont="1" applyAlignment="1" applyProtection="1">
      <alignment horizontal="left" vertical="top" wrapText="1"/>
    </xf>
    <xf numFmtId="49" fontId="17" fillId="0" borderId="18" xfId="40" applyNumberFormat="1" applyFont="1" applyProtection="1">
      <alignment horizontal="center"/>
    </xf>
    <xf numFmtId="4" fontId="17" fillId="0" borderId="15" xfId="41" applyNumberFormat="1" applyFont="1" applyProtection="1">
      <alignment horizontal="right" shrinkToFit="1"/>
    </xf>
    <xf numFmtId="0" fontId="17" fillId="0" borderId="19" xfId="49" applyNumberFormat="1" applyFont="1" applyAlignment="1" applyProtection="1">
      <alignment horizontal="left" vertical="top" wrapText="1"/>
    </xf>
    <xf numFmtId="49" fontId="17" fillId="0" borderId="15" xfId="51" applyNumberFormat="1" applyFont="1" applyProtection="1">
      <alignment horizontal="center"/>
    </xf>
    <xf numFmtId="0" fontId="12" fillId="0" borderId="19" xfId="49" applyNumberFormat="1" applyFont="1" applyProtection="1">
      <alignment horizontal="left" wrapText="1" indent="2"/>
    </xf>
    <xf numFmtId="0" fontId="12" fillId="0" borderId="19" xfId="49" applyNumberFormat="1" applyFont="1" applyAlignment="1" applyProtection="1">
      <alignment horizontal="left" vertical="top" wrapText="1" indent="2"/>
    </xf>
    <xf numFmtId="4" fontId="18" fillId="0" borderId="15" xfId="41" applyNumberFormat="1" applyFont="1" applyProtection="1">
      <alignment horizontal="right" shrinkToFit="1"/>
    </xf>
    <xf numFmtId="0" fontId="18" fillId="0" borderId="45" xfId="174" applyFont="1" applyBorder="1" applyAlignment="1">
      <alignment horizontal="center" vertical="center" wrapText="1"/>
    </xf>
    <xf numFmtId="49" fontId="12" fillId="0" borderId="38" xfId="51" applyNumberFormat="1" applyFont="1" applyBorder="1" applyProtection="1">
      <alignment horizontal="center"/>
    </xf>
    <xf numFmtId="0" fontId="12" fillId="0" borderId="24" xfId="49" applyNumberFormat="1" applyFont="1" applyBorder="1" applyAlignment="1" applyProtection="1">
      <alignment horizontal="left" vertical="top" wrapText="1"/>
    </xf>
    <xf numFmtId="0" fontId="12" fillId="0" borderId="29" xfId="49" applyNumberFormat="1" applyFont="1" applyBorder="1" applyAlignment="1" applyProtection="1">
      <alignment horizontal="left" vertical="top" wrapText="1"/>
    </xf>
    <xf numFmtId="0" fontId="14" fillId="0" borderId="45" xfId="0" applyFont="1" applyBorder="1" applyAlignment="1">
      <alignment wrapText="1"/>
    </xf>
    <xf numFmtId="0" fontId="12" fillId="0" borderId="0" xfId="0" applyFont="1" applyAlignment="1">
      <alignment wrapText="1"/>
    </xf>
    <xf numFmtId="4" fontId="19" fillId="0" borderId="15" xfId="41" applyNumberFormat="1" applyFont="1" applyProtection="1">
      <alignment horizontal="right" shrinkToFit="1"/>
    </xf>
    <xf numFmtId="0" fontId="20" fillId="0" borderId="45" xfId="174" applyFont="1" applyBorder="1" applyAlignment="1">
      <alignment horizontal="center" vertical="center" wrapText="1"/>
    </xf>
    <xf numFmtId="0" fontId="18" fillId="0" borderId="0" xfId="0" applyFont="1"/>
    <xf numFmtId="0" fontId="19" fillId="0" borderId="0" xfId="0" applyFont="1"/>
    <xf numFmtId="4" fontId="12" fillId="0" borderId="48" xfId="41" applyNumberFormat="1" applyFont="1" applyBorder="1" applyProtection="1">
      <alignment horizontal="right" shrinkToFit="1"/>
    </xf>
    <xf numFmtId="0" fontId="20" fillId="0" borderId="45" xfId="0" applyFont="1" applyBorder="1" applyAlignment="1">
      <alignment horizontal="center" vertical="center" wrapText="1"/>
    </xf>
    <xf numFmtId="0" fontId="21" fillId="0" borderId="47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 wrapText="1"/>
    </xf>
    <xf numFmtId="0" fontId="18" fillId="0" borderId="46" xfId="174" applyFont="1" applyBorder="1" applyAlignment="1">
      <alignment horizontal="center" vertical="center" wrapText="1"/>
    </xf>
    <xf numFmtId="0" fontId="18" fillId="0" borderId="45" xfId="0" applyFont="1" applyBorder="1" applyAlignment="1">
      <alignment horizontal="center" vertical="center" wrapText="1"/>
    </xf>
    <xf numFmtId="0" fontId="14" fillId="0" borderId="45" xfId="0" applyFont="1" applyBorder="1"/>
    <xf numFmtId="0" fontId="18" fillId="0" borderId="45" xfId="174" applyFont="1" applyBorder="1" applyAlignment="1">
      <alignment horizontal="center" vertical="center" wrapText="1"/>
    </xf>
    <xf numFmtId="4" fontId="12" fillId="0" borderId="0" xfId="41" applyNumberFormat="1" applyFont="1" applyBorder="1" applyProtection="1">
      <alignment horizontal="right" shrinkToFit="1"/>
    </xf>
    <xf numFmtId="0" fontId="20" fillId="0" borderId="45" xfId="0" applyFont="1" applyBorder="1"/>
    <xf numFmtId="4" fontId="12" fillId="0" borderId="23" xfId="41" applyNumberFormat="1" applyFont="1" applyBorder="1" applyProtection="1">
      <alignment horizontal="right" shrinkToFit="1"/>
    </xf>
    <xf numFmtId="4" fontId="12" fillId="0" borderId="45" xfId="41" applyNumberFormat="1" applyFont="1" applyBorder="1" applyProtection="1">
      <alignment horizontal="right" shrinkToFit="1"/>
    </xf>
    <xf numFmtId="0" fontId="18" fillId="0" borderId="49" xfId="174" applyFont="1" applyBorder="1" applyAlignment="1">
      <alignment horizontal="center" vertical="center" wrapText="1"/>
    </xf>
    <xf numFmtId="0" fontId="22" fillId="0" borderId="49" xfId="0" applyFont="1" applyBorder="1" applyAlignment="1">
      <alignment horizontal="center" vertical="center" wrapText="1"/>
    </xf>
    <xf numFmtId="0" fontId="22" fillId="0" borderId="50" xfId="0" applyFont="1" applyBorder="1" applyAlignment="1">
      <alignment horizontal="center" vertical="center" wrapText="1"/>
    </xf>
    <xf numFmtId="0" fontId="18" fillId="0" borderId="51" xfId="174" applyFont="1" applyBorder="1" applyAlignment="1">
      <alignment horizontal="center" vertical="center" wrapText="1"/>
    </xf>
    <xf numFmtId="0" fontId="21" fillId="0" borderId="49" xfId="0" applyFont="1" applyBorder="1" applyAlignment="1">
      <alignment horizontal="center" vertical="center" wrapText="1"/>
    </xf>
    <xf numFmtId="4" fontId="12" fillId="0" borderId="28" xfId="41" applyNumberFormat="1" applyFont="1" applyBorder="1" applyProtection="1">
      <alignment horizontal="right" shrinkToFit="1"/>
    </xf>
    <xf numFmtId="4" fontId="18" fillId="0" borderId="45" xfId="41" applyNumberFormat="1" applyFont="1" applyBorder="1" applyProtection="1">
      <alignment horizontal="right" shrinkToFit="1"/>
    </xf>
    <xf numFmtId="49" fontId="12" fillId="0" borderId="15" xfId="36" applyNumberFormat="1" applyFont="1" applyProtection="1">
      <alignment horizontal="center" vertical="center" wrapText="1"/>
    </xf>
    <xf numFmtId="49" fontId="12" fillId="0" borderId="15" xfId="36" applyFont="1">
      <alignment horizontal="center" vertical="center" wrapText="1"/>
    </xf>
    <xf numFmtId="0" fontId="18" fillId="0" borderId="49" xfId="174" applyFont="1" applyBorder="1" applyAlignment="1">
      <alignment horizontal="center" vertical="center" wrapText="1"/>
    </xf>
    <xf numFmtId="0" fontId="22" fillId="0" borderId="49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</cellXfs>
  <cellStyles count="179">
    <cellStyle name="br" xfId="169"/>
    <cellStyle name="col" xfId="168"/>
    <cellStyle name="style0" xfId="170"/>
    <cellStyle name="td" xfId="171"/>
    <cellStyle name="tr" xfId="167"/>
    <cellStyle name="xl100" xfId="61"/>
    <cellStyle name="xl101" xfId="62"/>
    <cellStyle name="xl102" xfId="83"/>
    <cellStyle name="xl103" xfId="89"/>
    <cellStyle name="xl104" xfId="85"/>
    <cellStyle name="xl105" xfId="93"/>
    <cellStyle name="xl106" xfId="95"/>
    <cellStyle name="xl107" xfId="99"/>
    <cellStyle name="xl108" xfId="81"/>
    <cellStyle name="xl109" xfId="84"/>
    <cellStyle name="xl110" xfId="90"/>
    <cellStyle name="xl111" xfId="96"/>
    <cellStyle name="xl112" xfId="82"/>
    <cellStyle name="xl113" xfId="91"/>
    <cellStyle name="xl114" xfId="97"/>
    <cellStyle name="xl115" xfId="92"/>
    <cellStyle name="xl116" xfId="86"/>
    <cellStyle name="xl117" xfId="94"/>
    <cellStyle name="xl118" xfId="98"/>
    <cellStyle name="xl119" xfId="87"/>
    <cellStyle name="xl120" xfId="88"/>
    <cellStyle name="xl121" xfId="100"/>
    <cellStyle name="xl122" xfId="123"/>
    <cellStyle name="xl123" xfId="127"/>
    <cellStyle name="xl124" xfId="131"/>
    <cellStyle name="xl125" xfId="137"/>
    <cellStyle name="xl126" xfId="138"/>
    <cellStyle name="xl127" xfId="139"/>
    <cellStyle name="xl128" xfId="141"/>
    <cellStyle name="xl129" xfId="162"/>
    <cellStyle name="xl130" xfId="165"/>
    <cellStyle name="xl131" xfId="101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40"/>
    <cellStyle name="xl143" xfId="143"/>
    <cellStyle name="xl144" xfId="147"/>
    <cellStyle name="xl145" xfId="151"/>
    <cellStyle name="xl146" xfId="155"/>
    <cellStyle name="xl147" xfId="105"/>
    <cellStyle name="xl148" xfId="108"/>
    <cellStyle name="xl149" xfId="110"/>
    <cellStyle name="xl150" xfId="115"/>
    <cellStyle name="xl151" xfId="117"/>
    <cellStyle name="xl152" xfId="120"/>
    <cellStyle name="xl153" xfId="125"/>
    <cellStyle name="xl154" xfId="129"/>
    <cellStyle name="xl155" xfId="133"/>
    <cellStyle name="xl156" xfId="135"/>
    <cellStyle name="xl157" xfId="142"/>
    <cellStyle name="xl158" xfId="144"/>
    <cellStyle name="xl159" xfId="145"/>
    <cellStyle name="xl160" xfId="146"/>
    <cellStyle name="xl161" xfId="148"/>
    <cellStyle name="xl162" xfId="149"/>
    <cellStyle name="xl163" xfId="150"/>
    <cellStyle name="xl164" xfId="152"/>
    <cellStyle name="xl165" xfId="153"/>
    <cellStyle name="xl166" xfId="154"/>
    <cellStyle name="xl167" xfId="156"/>
    <cellStyle name="xl168" xfId="103"/>
    <cellStyle name="xl169" xfId="111"/>
    <cellStyle name="xl170" xfId="121"/>
    <cellStyle name="xl171" xfId="126"/>
    <cellStyle name="xl172" xfId="130"/>
    <cellStyle name="xl173" xfId="134"/>
    <cellStyle name="xl174" xfId="157"/>
    <cellStyle name="xl175" xfId="160"/>
    <cellStyle name="xl176" xfId="163"/>
    <cellStyle name="xl177" xfId="166"/>
    <cellStyle name="xl178" xfId="158"/>
    <cellStyle name="xl179" xfId="161"/>
    <cellStyle name="xl180" xfId="159"/>
    <cellStyle name="xl181" xfId="112"/>
    <cellStyle name="xl182" xfId="102"/>
    <cellStyle name="xl183" xfId="113"/>
    <cellStyle name="xl184" xfId="122"/>
    <cellStyle name="xl185" xfId="136"/>
    <cellStyle name="xl186" xfId="164"/>
    <cellStyle name="xl187" xfId="106"/>
    <cellStyle name="xl21" xfId="172"/>
    <cellStyle name="xl22" xfId="2"/>
    <cellStyle name="xl23" xfId="8"/>
    <cellStyle name="xl24" xfId="12"/>
    <cellStyle name="xl25" xfId="19"/>
    <cellStyle name="xl26" xfId="34"/>
    <cellStyle name="xl27" xfId="6"/>
    <cellStyle name="xl28" xfId="36"/>
    <cellStyle name="xl29" xfId="38"/>
    <cellStyle name="xl29 2" xfId="175"/>
    <cellStyle name="xl30" xfId="44"/>
    <cellStyle name="xl31" xfId="49"/>
    <cellStyle name="xl32" xfId="173"/>
    <cellStyle name="xl33" xfId="13"/>
    <cellStyle name="xl34" xfId="30"/>
    <cellStyle name="xl35" xfId="39"/>
    <cellStyle name="xl36" xfId="45"/>
    <cellStyle name="xl36 2" xfId="176"/>
    <cellStyle name="xl37" xfId="50"/>
    <cellStyle name="xl38" xfId="53"/>
    <cellStyle name="xl38 2" xfId="177"/>
    <cellStyle name="xl39" xfId="31"/>
    <cellStyle name="xl40" xfId="23"/>
    <cellStyle name="xl41" xfId="40"/>
    <cellStyle name="xl42" xfId="46"/>
    <cellStyle name="xl43" xfId="51"/>
    <cellStyle name="xl44" xfId="37"/>
    <cellStyle name="xl45" xfId="41"/>
    <cellStyle name="xl46" xfId="55"/>
    <cellStyle name="xl47" xfId="3"/>
    <cellStyle name="xl48" xfId="20"/>
    <cellStyle name="xl49" xfId="26"/>
    <cellStyle name="xl50" xfId="28"/>
    <cellStyle name="xl51" xfId="9"/>
    <cellStyle name="xl52" xfId="14"/>
    <cellStyle name="xl53" xfId="21"/>
    <cellStyle name="xl54" xfId="4"/>
    <cellStyle name="xl55" xfId="35"/>
    <cellStyle name="xl56" xfId="10"/>
    <cellStyle name="xl57" xfId="15"/>
    <cellStyle name="xl58" xfId="22"/>
    <cellStyle name="xl59" xfId="25"/>
    <cellStyle name="xl60" xfId="27"/>
    <cellStyle name="xl61" xfId="29"/>
    <cellStyle name="xl62" xfId="32"/>
    <cellStyle name="xl63" xfId="33"/>
    <cellStyle name="xl64" xfId="5"/>
    <cellStyle name="xl65" xfId="11"/>
    <cellStyle name="xl66" xfId="16"/>
    <cellStyle name="xl67" xfId="42"/>
    <cellStyle name="xl68" xfId="47"/>
    <cellStyle name="xl69" xfId="43"/>
    <cellStyle name="xl70" xfId="48"/>
    <cellStyle name="xl71" xfId="52"/>
    <cellStyle name="xl72" xfId="54"/>
    <cellStyle name="xl73" xfId="7"/>
    <cellStyle name="xl74" xfId="17"/>
    <cellStyle name="xl75" xfId="24"/>
    <cellStyle name="xl76" xfId="18"/>
    <cellStyle name="xl77" xfId="56"/>
    <cellStyle name="xl78" xfId="59"/>
    <cellStyle name="xl79" xfId="63"/>
    <cellStyle name="xl80" xfId="72"/>
    <cellStyle name="xl81" xfId="74"/>
    <cellStyle name="xl82" xfId="70"/>
    <cellStyle name="xl83" xfId="57"/>
    <cellStyle name="xl84" xfId="68"/>
    <cellStyle name="xl85" xfId="73"/>
    <cellStyle name="xl86" xfId="75"/>
    <cellStyle name="xl87" xfId="80"/>
    <cellStyle name="xl88" xfId="58"/>
    <cellStyle name="xl89" xfId="64"/>
    <cellStyle name="xl90" xfId="76"/>
    <cellStyle name="xl91" xfId="60"/>
    <cellStyle name="xl92" xfId="65"/>
    <cellStyle name="xl93" xfId="77"/>
    <cellStyle name="xl94" xfId="66"/>
    <cellStyle name="xl95" xfId="69"/>
    <cellStyle name="xl96" xfId="78"/>
    <cellStyle name="xl97" xfId="67"/>
    <cellStyle name="xl98" xfId="79"/>
    <cellStyle name="xl99" xfId="71"/>
    <cellStyle name="Обычный" xfId="0" builtinId="0"/>
    <cellStyle name="Обычный 2" xfId="1"/>
    <cellStyle name="Обычный 3" xfId="174"/>
    <cellStyle name="Процентный 2" xfId="1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5"/>
  <sheetViews>
    <sheetView tabSelected="1" workbookViewId="0">
      <selection activeCell="K4" sqref="K4"/>
    </sheetView>
  </sheetViews>
  <sheetFormatPr defaultColWidth="8.85546875" defaultRowHeight="15" x14ac:dyDescent="0.25"/>
  <cols>
    <col min="1" max="1" width="46.140625" style="1" customWidth="1"/>
    <col min="2" max="2" width="26.28515625" style="1" customWidth="1"/>
    <col min="3" max="3" width="19.7109375" style="1" customWidth="1"/>
    <col min="4" max="4" width="19.85546875" style="1" customWidth="1"/>
    <col min="5" max="5" width="15.7109375" style="1" customWidth="1"/>
    <col min="6" max="6" width="13.42578125" style="1" customWidth="1"/>
    <col min="7" max="7" width="15.140625" style="1" customWidth="1"/>
    <col min="8" max="8" width="37.140625" style="1" customWidth="1"/>
    <col min="9" max="9" width="37.7109375" style="1" customWidth="1"/>
    <col min="10" max="16384" width="8.85546875" style="1"/>
  </cols>
  <sheetData>
    <row r="1" spans="1:9" x14ac:dyDescent="0.25">
      <c r="B1" s="29" t="s">
        <v>484</v>
      </c>
      <c r="C1" s="3"/>
      <c r="D1" s="3"/>
      <c r="G1" s="28"/>
      <c r="H1" s="28"/>
    </row>
    <row r="2" spans="1:9" x14ac:dyDescent="0.25">
      <c r="B2" s="29"/>
      <c r="C2" s="3"/>
      <c r="D2" s="3"/>
      <c r="G2" s="28"/>
      <c r="H2" s="28"/>
      <c r="I2" s="53" t="s">
        <v>516</v>
      </c>
    </row>
    <row r="3" spans="1:9" x14ac:dyDescent="0.25">
      <c r="A3" s="49" t="s">
        <v>0</v>
      </c>
      <c r="B3" s="49" t="s">
        <v>1</v>
      </c>
      <c r="C3" s="50"/>
      <c r="D3" s="50"/>
      <c r="E3" s="50"/>
      <c r="F3" s="50"/>
      <c r="G3" s="50"/>
      <c r="H3" s="50"/>
      <c r="I3" s="50"/>
    </row>
    <row r="4" spans="1:9" ht="90" x14ac:dyDescent="0.25">
      <c r="A4" s="50"/>
      <c r="B4" s="50"/>
      <c r="C4" s="2" t="s">
        <v>485</v>
      </c>
      <c r="D4" s="20" t="s">
        <v>489</v>
      </c>
      <c r="E4" s="20" t="s">
        <v>479</v>
      </c>
      <c r="F4" s="2" t="s">
        <v>366</v>
      </c>
      <c r="G4" s="2" t="s">
        <v>367</v>
      </c>
      <c r="H4" s="2" t="s">
        <v>509</v>
      </c>
      <c r="I4" s="2" t="s">
        <v>508</v>
      </c>
    </row>
    <row r="5" spans="1:9" ht="15.75" thickBot="1" x14ac:dyDescent="0.3">
      <c r="A5" s="4" t="s">
        <v>2</v>
      </c>
      <c r="B5" s="4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510</v>
      </c>
    </row>
    <row r="6" spans="1:9" x14ac:dyDescent="0.25">
      <c r="A6" s="12" t="s">
        <v>10</v>
      </c>
      <c r="B6" s="13" t="s">
        <v>11</v>
      </c>
      <c r="C6" s="26">
        <f>C7+C161</f>
        <v>5316309449.5500002</v>
      </c>
      <c r="D6" s="26">
        <f>D7+D161</f>
        <v>7398812095.8600006</v>
      </c>
      <c r="E6" s="26">
        <f>E7+E161</f>
        <v>7569015105.460001</v>
      </c>
      <c r="F6" s="14">
        <f>E6/C6*100</f>
        <v>142.37348629321571</v>
      </c>
      <c r="G6" s="14">
        <f>E6/D6*100</f>
        <v>102.30040994952741</v>
      </c>
      <c r="H6" s="14"/>
      <c r="I6" s="14" t="s">
        <v>12</v>
      </c>
    </row>
    <row r="7" spans="1:9" ht="28.5" x14ac:dyDescent="0.25">
      <c r="A7" s="15" t="s">
        <v>13</v>
      </c>
      <c r="B7" s="16" t="s">
        <v>14</v>
      </c>
      <c r="C7" s="14">
        <f>C8+C17+C27+C43+C51+C62+C85+C93+C100+C114+C157</f>
        <v>2317497000</v>
      </c>
      <c r="D7" s="14">
        <f>D8+D17+D27+D43+D51+D62+D85+D93+D100+D114+D157</f>
        <v>2795807309</v>
      </c>
      <c r="E7" s="14">
        <f>E8+E17+E27+E43+E51+E58+E62+E85+E93+E100+E114+E157</f>
        <v>3082079321.5700002</v>
      </c>
      <c r="F7" s="14">
        <f t="shared" ref="F7:F85" si="0">E7/C7*100</f>
        <v>132.99172864387742</v>
      </c>
      <c r="G7" s="14">
        <f t="shared" ref="G7:G85" si="1">E7/D7*100</f>
        <v>110.23933271969281</v>
      </c>
      <c r="H7" s="14"/>
      <c r="I7" s="14" t="s">
        <v>12</v>
      </c>
    </row>
    <row r="8" spans="1:9" x14ac:dyDescent="0.25">
      <c r="A8" s="11" t="s">
        <v>15</v>
      </c>
      <c r="B8" s="7" t="s">
        <v>16</v>
      </c>
      <c r="C8" s="6">
        <f>C9</f>
        <v>1626555000</v>
      </c>
      <c r="D8" s="6">
        <f t="shared" ref="D8:E8" si="2">D9</f>
        <v>1908546309</v>
      </c>
      <c r="E8" s="6">
        <f t="shared" si="2"/>
        <v>2128764174.5799999</v>
      </c>
      <c r="F8" s="6">
        <f t="shared" si="0"/>
        <v>130.87563436711332</v>
      </c>
      <c r="G8" s="6">
        <f t="shared" si="1"/>
        <v>111.53851308409619</v>
      </c>
      <c r="H8" s="6"/>
      <c r="I8" s="6" t="s">
        <v>12</v>
      </c>
    </row>
    <row r="9" spans="1:9" ht="44.25" customHeight="1" x14ac:dyDescent="0.25">
      <c r="A9" s="11" t="s">
        <v>17</v>
      </c>
      <c r="B9" s="7" t="s">
        <v>18</v>
      </c>
      <c r="C9" s="6">
        <v>1626555000</v>
      </c>
      <c r="D9" s="6">
        <v>1908546309</v>
      </c>
      <c r="E9" s="6">
        <v>2128764174.5799999</v>
      </c>
      <c r="F9" s="6">
        <f t="shared" si="0"/>
        <v>130.87563436711332</v>
      </c>
      <c r="G9" s="6">
        <f t="shared" si="1"/>
        <v>111.53851308409619</v>
      </c>
      <c r="H9" s="37" t="s">
        <v>483</v>
      </c>
      <c r="I9" s="20" t="s">
        <v>483</v>
      </c>
    </row>
    <row r="10" spans="1:9" ht="90" hidden="1" x14ac:dyDescent="0.25">
      <c r="A10" s="11" t="s">
        <v>19</v>
      </c>
      <c r="B10" s="7" t="s">
        <v>20</v>
      </c>
      <c r="C10" s="6">
        <v>1258457000</v>
      </c>
      <c r="D10" s="6">
        <v>1315683000</v>
      </c>
      <c r="E10" s="6">
        <v>1301563404.24</v>
      </c>
      <c r="F10" s="6">
        <f t="shared" si="0"/>
        <v>103.42533787328452</v>
      </c>
      <c r="G10" s="6">
        <f t="shared" si="1"/>
        <v>98.926823880828437</v>
      </c>
      <c r="H10" s="6"/>
      <c r="I10" s="27"/>
    </row>
    <row r="11" spans="1:9" ht="135" hidden="1" x14ac:dyDescent="0.25">
      <c r="A11" s="11" t="s">
        <v>21</v>
      </c>
      <c r="B11" s="7" t="s">
        <v>22</v>
      </c>
      <c r="C11" s="6">
        <v>4645000</v>
      </c>
      <c r="D11" s="6">
        <v>4645000</v>
      </c>
      <c r="E11" s="6">
        <v>4306511.4400000004</v>
      </c>
      <c r="F11" s="6">
        <f t="shared" si="0"/>
        <v>92.712840473627566</v>
      </c>
      <c r="G11" s="6">
        <f t="shared" si="1"/>
        <v>92.712840473627566</v>
      </c>
      <c r="H11" s="6"/>
      <c r="I11" s="27"/>
    </row>
    <row r="12" spans="1:9" ht="60" hidden="1" x14ac:dyDescent="0.25">
      <c r="A12" s="11" t="s">
        <v>23</v>
      </c>
      <c r="B12" s="7" t="s">
        <v>24</v>
      </c>
      <c r="C12" s="6">
        <v>18000000</v>
      </c>
      <c r="D12" s="6">
        <v>18000000</v>
      </c>
      <c r="E12" s="6">
        <v>18123507.91</v>
      </c>
      <c r="F12" s="6">
        <f t="shared" si="0"/>
        <v>100.68615505555556</v>
      </c>
      <c r="G12" s="6">
        <f t="shared" si="1"/>
        <v>100.68615505555556</v>
      </c>
      <c r="H12" s="6"/>
      <c r="I12" s="27"/>
    </row>
    <row r="13" spans="1:9" ht="111" hidden="1" customHeight="1" x14ac:dyDescent="0.25">
      <c r="A13" s="11" t="s">
        <v>25</v>
      </c>
      <c r="B13" s="7" t="s">
        <v>26</v>
      </c>
      <c r="C13" s="6">
        <v>1480000</v>
      </c>
      <c r="D13" s="6">
        <v>1480000</v>
      </c>
      <c r="E13" s="6">
        <v>806217.5</v>
      </c>
      <c r="F13" s="6">
        <f t="shared" si="0"/>
        <v>54.474155405405398</v>
      </c>
      <c r="G13" s="6">
        <f t="shared" si="1"/>
        <v>54.474155405405398</v>
      </c>
      <c r="H13" s="6"/>
      <c r="I13" s="27"/>
    </row>
    <row r="14" spans="1:9" ht="125.25" hidden="1" customHeight="1" x14ac:dyDescent="0.25">
      <c r="A14" s="18" t="s">
        <v>377</v>
      </c>
      <c r="B14" s="7" t="s">
        <v>378</v>
      </c>
      <c r="C14" s="6">
        <v>117000000</v>
      </c>
      <c r="D14" s="6">
        <v>117000000</v>
      </c>
      <c r="E14" s="6">
        <v>56382154.030000001</v>
      </c>
      <c r="F14" s="6">
        <v>0</v>
      </c>
      <c r="G14" s="6">
        <f t="shared" si="1"/>
        <v>48.189875239316237</v>
      </c>
      <c r="H14" s="6"/>
      <c r="I14" s="27"/>
    </row>
    <row r="15" spans="1:9" ht="0.75" hidden="1" customHeight="1" x14ac:dyDescent="0.25">
      <c r="A15" s="18" t="s">
        <v>475</v>
      </c>
      <c r="B15" s="7" t="s">
        <v>473</v>
      </c>
      <c r="C15" s="6">
        <v>0</v>
      </c>
      <c r="D15" s="6">
        <v>0</v>
      </c>
      <c r="E15" s="6">
        <v>30463612.57</v>
      </c>
      <c r="F15" s="6">
        <v>0</v>
      </c>
      <c r="G15" s="6">
        <v>0</v>
      </c>
      <c r="H15" s="6"/>
      <c r="I15" s="27"/>
    </row>
    <row r="16" spans="1:9" ht="75" hidden="1" customHeight="1" x14ac:dyDescent="0.25">
      <c r="A16" s="18" t="s">
        <v>476</v>
      </c>
      <c r="B16" s="7" t="s">
        <v>474</v>
      </c>
      <c r="C16" s="6">
        <v>0</v>
      </c>
      <c r="D16" s="6">
        <v>0</v>
      </c>
      <c r="E16" s="6">
        <v>106466477.90000001</v>
      </c>
      <c r="F16" s="6">
        <v>0</v>
      </c>
      <c r="G16" s="6">
        <v>0</v>
      </c>
      <c r="H16" s="6"/>
      <c r="I16" s="27"/>
    </row>
    <row r="17" spans="1:9" ht="45" x14ac:dyDescent="0.25">
      <c r="A17" s="11" t="s">
        <v>27</v>
      </c>
      <c r="B17" s="7" t="s">
        <v>28</v>
      </c>
      <c r="C17" s="6">
        <f>C18</f>
        <v>41265000</v>
      </c>
      <c r="D17" s="6">
        <f t="shared" ref="D17:E17" si="3">D18</f>
        <v>48265000</v>
      </c>
      <c r="E17" s="6">
        <f t="shared" si="3"/>
        <v>49818928.700000003</v>
      </c>
      <c r="F17" s="6">
        <f t="shared" si="0"/>
        <v>120.72925893614443</v>
      </c>
      <c r="G17" s="6">
        <f t="shared" si="1"/>
        <v>103.21957671190304</v>
      </c>
      <c r="H17" s="37"/>
      <c r="I17" s="37"/>
    </row>
    <row r="18" spans="1:9" ht="45.75" customHeight="1" x14ac:dyDescent="0.25">
      <c r="A18" s="11" t="s">
        <v>29</v>
      </c>
      <c r="B18" s="7" t="s">
        <v>30</v>
      </c>
      <c r="C18" s="6">
        <v>41265000</v>
      </c>
      <c r="D18" s="6">
        <v>48265000</v>
      </c>
      <c r="E18" s="6">
        <v>49818928.700000003</v>
      </c>
      <c r="F18" s="6">
        <f t="shared" si="0"/>
        <v>120.72925893614443</v>
      </c>
      <c r="G18" s="6">
        <f t="shared" si="1"/>
        <v>103.21957671190304</v>
      </c>
      <c r="H18" s="37" t="s">
        <v>450</v>
      </c>
      <c r="I18" s="37" t="s">
        <v>450</v>
      </c>
    </row>
    <row r="19" spans="1:9" ht="0.75" hidden="1" customHeight="1" x14ac:dyDescent="0.25">
      <c r="A19" s="11" t="s">
        <v>31</v>
      </c>
      <c r="B19" s="7" t="s">
        <v>32</v>
      </c>
      <c r="C19" s="6">
        <f>C20</f>
        <v>15970000</v>
      </c>
      <c r="D19" s="6">
        <f t="shared" ref="D19:E19" si="4">D20</f>
        <v>17970000</v>
      </c>
      <c r="E19" s="6">
        <f t="shared" si="4"/>
        <v>22850227.59</v>
      </c>
      <c r="F19" s="6">
        <f t="shared" si="0"/>
        <v>143.08220156543518</v>
      </c>
      <c r="G19" s="6">
        <f t="shared" si="1"/>
        <v>127.15763823038398</v>
      </c>
      <c r="H19" s="6"/>
      <c r="I19" s="27"/>
    </row>
    <row r="20" spans="1:9" ht="150" hidden="1" x14ac:dyDescent="0.25">
      <c r="A20" s="11" t="s">
        <v>33</v>
      </c>
      <c r="B20" s="7" t="s">
        <v>34</v>
      </c>
      <c r="C20" s="6">
        <v>15970000</v>
      </c>
      <c r="D20" s="6">
        <v>17970000</v>
      </c>
      <c r="E20" s="6">
        <v>22850227.59</v>
      </c>
      <c r="F20" s="6">
        <f t="shared" si="0"/>
        <v>143.08220156543518</v>
      </c>
      <c r="G20" s="6">
        <f t="shared" si="1"/>
        <v>127.15763823038398</v>
      </c>
      <c r="H20" s="6"/>
      <c r="I20" s="27"/>
    </row>
    <row r="21" spans="1:9" ht="105" hidden="1" x14ac:dyDescent="0.25">
      <c r="A21" s="11" t="s">
        <v>35</v>
      </c>
      <c r="B21" s="7" t="s">
        <v>36</v>
      </c>
      <c r="C21" s="6">
        <f>C22</f>
        <v>100000</v>
      </c>
      <c r="D21" s="6">
        <f t="shared" ref="D21:E21" si="5">D22</f>
        <v>100000</v>
      </c>
      <c r="E21" s="6">
        <f t="shared" si="5"/>
        <v>119344.43</v>
      </c>
      <c r="F21" s="6">
        <f t="shared" si="0"/>
        <v>119.34442999999999</v>
      </c>
      <c r="G21" s="6">
        <f t="shared" si="1"/>
        <v>119.34442999999999</v>
      </c>
      <c r="H21" s="6"/>
      <c r="I21" s="27"/>
    </row>
    <row r="22" spans="1:9" ht="165" hidden="1" x14ac:dyDescent="0.25">
      <c r="A22" s="11" t="s">
        <v>37</v>
      </c>
      <c r="B22" s="7" t="s">
        <v>38</v>
      </c>
      <c r="C22" s="6">
        <v>100000</v>
      </c>
      <c r="D22" s="6">
        <v>100000</v>
      </c>
      <c r="E22" s="6">
        <v>119344.43</v>
      </c>
      <c r="F22" s="6">
        <f t="shared" si="0"/>
        <v>119.34442999999999</v>
      </c>
      <c r="G22" s="6">
        <f t="shared" si="1"/>
        <v>119.34442999999999</v>
      </c>
      <c r="H22" s="6"/>
      <c r="I22" s="27"/>
    </row>
    <row r="23" spans="1:9" ht="90" hidden="1" x14ac:dyDescent="0.25">
      <c r="A23" s="11" t="s">
        <v>39</v>
      </c>
      <c r="B23" s="7" t="s">
        <v>40</v>
      </c>
      <c r="C23" s="6">
        <f>C24</f>
        <v>22393000</v>
      </c>
      <c r="D23" s="6">
        <f t="shared" ref="D23:E23" si="6">D24</f>
        <v>22393000</v>
      </c>
      <c r="E23" s="6">
        <f t="shared" si="6"/>
        <v>23617493.280000001</v>
      </c>
      <c r="F23" s="6">
        <f t="shared" si="0"/>
        <v>105.46819666860181</v>
      </c>
      <c r="G23" s="6">
        <f t="shared" si="1"/>
        <v>105.46819666860181</v>
      </c>
      <c r="H23" s="6"/>
      <c r="I23" s="27"/>
    </row>
    <row r="24" spans="1:9" ht="128.25" hidden="1" customHeight="1" x14ac:dyDescent="0.25">
      <c r="A24" s="11" t="s">
        <v>41</v>
      </c>
      <c r="B24" s="7" t="s">
        <v>42</v>
      </c>
      <c r="C24" s="6">
        <v>22393000</v>
      </c>
      <c r="D24" s="6">
        <v>22393000</v>
      </c>
      <c r="E24" s="6">
        <v>23617493.280000001</v>
      </c>
      <c r="F24" s="6">
        <f t="shared" si="0"/>
        <v>105.46819666860181</v>
      </c>
      <c r="G24" s="6">
        <f t="shared" si="1"/>
        <v>105.46819666860181</v>
      </c>
      <c r="H24" s="6"/>
      <c r="I24" s="27"/>
    </row>
    <row r="25" spans="1:9" ht="90" hidden="1" x14ac:dyDescent="0.25">
      <c r="A25" s="11" t="s">
        <v>43</v>
      </c>
      <c r="B25" s="7" t="s">
        <v>44</v>
      </c>
      <c r="C25" s="6" t="s">
        <v>12</v>
      </c>
      <c r="D25" s="6" t="s">
        <v>12</v>
      </c>
      <c r="E25" s="6">
        <f>E26</f>
        <v>-2487810.88</v>
      </c>
      <c r="F25" s="6" t="s">
        <v>12</v>
      </c>
      <c r="G25" s="6" t="s">
        <v>12</v>
      </c>
      <c r="H25" s="6"/>
      <c r="I25" s="27"/>
    </row>
    <row r="26" spans="1:9" ht="150" hidden="1" x14ac:dyDescent="0.25">
      <c r="A26" s="11" t="s">
        <v>45</v>
      </c>
      <c r="B26" s="7" t="s">
        <v>46</v>
      </c>
      <c r="C26" s="6" t="s">
        <v>12</v>
      </c>
      <c r="D26" s="6" t="s">
        <v>12</v>
      </c>
      <c r="E26" s="6">
        <v>-2487810.88</v>
      </c>
      <c r="F26" s="6" t="s">
        <v>12</v>
      </c>
      <c r="G26" s="6" t="s">
        <v>12</v>
      </c>
      <c r="H26" s="6"/>
      <c r="I26" s="27"/>
    </row>
    <row r="27" spans="1:9" x14ac:dyDescent="0.25">
      <c r="A27" s="11" t="s">
        <v>47</v>
      </c>
      <c r="B27" s="7" t="s">
        <v>48</v>
      </c>
      <c r="C27" s="19">
        <f>C28+C36+C39+C41</f>
        <v>105928000</v>
      </c>
      <c r="D27" s="19">
        <f>D28+D36+D39+D41</f>
        <v>122928000</v>
      </c>
      <c r="E27" s="19">
        <f>E28+E36+E39+E41</f>
        <v>127452617.09</v>
      </c>
      <c r="F27" s="6">
        <f t="shared" si="0"/>
        <v>120.32004483233895</v>
      </c>
      <c r="G27" s="6">
        <f>E27/D27*100</f>
        <v>103.68070503872187</v>
      </c>
      <c r="H27" s="6"/>
      <c r="I27" s="27"/>
    </row>
    <row r="28" spans="1:9" ht="43.5" customHeight="1" x14ac:dyDescent="0.25">
      <c r="A28" s="17" t="s">
        <v>379</v>
      </c>
      <c r="B28" s="7" t="s">
        <v>384</v>
      </c>
      <c r="C28" s="6">
        <v>24601000</v>
      </c>
      <c r="D28" s="6">
        <v>29601000</v>
      </c>
      <c r="E28" s="19">
        <v>30248069.760000002</v>
      </c>
      <c r="F28" s="6">
        <f t="shared" si="0"/>
        <v>122.95463501483681</v>
      </c>
      <c r="G28" s="6">
        <f t="shared" ref="G28:G30" si="7">E28/D28*100</f>
        <v>102.1859726360596</v>
      </c>
      <c r="H28" s="37" t="s">
        <v>480</v>
      </c>
      <c r="I28" s="20" t="s">
        <v>480</v>
      </c>
    </row>
    <row r="29" spans="1:9" ht="2.25" hidden="1" customHeight="1" x14ac:dyDescent="0.25">
      <c r="A29" s="17" t="s">
        <v>380</v>
      </c>
      <c r="B29" s="7" t="s">
        <v>385</v>
      </c>
      <c r="C29" s="6">
        <f>C30</f>
        <v>21606000</v>
      </c>
      <c r="D29" s="6">
        <f t="shared" ref="D29" si="8">D30</f>
        <v>21606000</v>
      </c>
      <c r="E29" s="6">
        <f>E30+E31</f>
        <v>17067592.23</v>
      </c>
      <c r="F29" s="6">
        <f t="shared" si="0"/>
        <v>78.994687725631778</v>
      </c>
      <c r="G29" s="6">
        <f t="shared" si="7"/>
        <v>78.994687725631778</v>
      </c>
      <c r="H29" s="6"/>
      <c r="I29" s="27"/>
    </row>
    <row r="30" spans="1:9" ht="60" hidden="1" x14ac:dyDescent="0.25">
      <c r="A30" s="17" t="s">
        <v>380</v>
      </c>
      <c r="B30" s="7" t="s">
        <v>386</v>
      </c>
      <c r="C30" s="6">
        <v>21606000</v>
      </c>
      <c r="D30" s="6">
        <v>21606000</v>
      </c>
      <c r="E30" s="6">
        <v>17067581.359999999</v>
      </c>
      <c r="F30" s="6">
        <f t="shared" si="0"/>
        <v>78.994637415532722</v>
      </c>
      <c r="G30" s="6">
        <f t="shared" si="7"/>
        <v>78.994637415532722</v>
      </c>
      <c r="H30" s="6"/>
      <c r="I30" s="27"/>
    </row>
    <row r="31" spans="1:9" ht="75" hidden="1" x14ac:dyDescent="0.25">
      <c r="A31" s="17" t="s">
        <v>381</v>
      </c>
      <c r="B31" s="7" t="s">
        <v>387</v>
      </c>
      <c r="C31" s="6">
        <v>0</v>
      </c>
      <c r="D31" s="6">
        <v>0</v>
      </c>
      <c r="E31" s="6">
        <v>10.87</v>
      </c>
      <c r="F31" s="6">
        <v>0</v>
      </c>
      <c r="G31" s="6">
        <v>0</v>
      </c>
      <c r="H31" s="6"/>
      <c r="I31" s="27"/>
    </row>
    <row r="32" spans="1:9" ht="75" hidden="1" x14ac:dyDescent="0.25">
      <c r="A32" s="17" t="s">
        <v>382</v>
      </c>
      <c r="B32" s="7" t="s">
        <v>400</v>
      </c>
      <c r="C32" s="6">
        <v>0</v>
      </c>
      <c r="D32" s="6">
        <v>0</v>
      </c>
      <c r="E32" s="6">
        <f>E33+E34+E35</f>
        <v>6208571.0299999993</v>
      </c>
      <c r="F32" s="6">
        <v>0</v>
      </c>
      <c r="G32" s="6">
        <v>0</v>
      </c>
      <c r="H32" s="6"/>
      <c r="I32" s="27"/>
    </row>
    <row r="33" spans="1:9" ht="104.25" hidden="1" customHeight="1" x14ac:dyDescent="0.25">
      <c r="A33" s="17" t="s">
        <v>383</v>
      </c>
      <c r="B33" s="7" t="s">
        <v>399</v>
      </c>
      <c r="C33" s="6">
        <v>0</v>
      </c>
      <c r="D33" s="6">
        <v>0</v>
      </c>
      <c r="E33" s="6">
        <v>6209702.3499999996</v>
      </c>
      <c r="F33" s="6">
        <v>0</v>
      </c>
      <c r="G33" s="6">
        <v>0</v>
      </c>
      <c r="H33" s="6"/>
      <c r="I33" s="27"/>
    </row>
    <row r="34" spans="1:9" ht="90" hidden="1" x14ac:dyDescent="0.25">
      <c r="A34" s="17" t="s">
        <v>401</v>
      </c>
      <c r="B34" s="7" t="s">
        <v>402</v>
      </c>
      <c r="C34" s="6">
        <v>0</v>
      </c>
      <c r="D34" s="6">
        <v>0</v>
      </c>
      <c r="E34" s="6">
        <v>0</v>
      </c>
      <c r="F34" s="6"/>
      <c r="G34" s="6"/>
      <c r="H34" s="6"/>
      <c r="I34" s="27"/>
    </row>
    <row r="35" spans="1:9" ht="60" hidden="1" x14ac:dyDescent="0.25">
      <c r="A35" s="17" t="s">
        <v>403</v>
      </c>
      <c r="B35" s="7" t="s">
        <v>404</v>
      </c>
      <c r="C35" s="6"/>
      <c r="D35" s="6"/>
      <c r="E35" s="6">
        <v>-1131.32</v>
      </c>
      <c r="F35" s="6">
        <v>0</v>
      </c>
      <c r="G35" s="6">
        <v>0</v>
      </c>
      <c r="H35" s="6"/>
      <c r="I35" s="27"/>
    </row>
    <row r="36" spans="1:9" ht="68.25" customHeight="1" x14ac:dyDescent="0.25">
      <c r="A36" s="11" t="s">
        <v>49</v>
      </c>
      <c r="B36" s="7" t="s">
        <v>50</v>
      </c>
      <c r="C36" s="6">
        <f>C37</f>
        <v>0</v>
      </c>
      <c r="D36" s="6">
        <f t="shared" ref="D36" si="9">D37</f>
        <v>0</v>
      </c>
      <c r="E36" s="19">
        <v>165486.68</v>
      </c>
      <c r="F36" s="6">
        <v>0</v>
      </c>
      <c r="G36" s="6">
        <v>0</v>
      </c>
      <c r="H36" s="6"/>
      <c r="I36" s="20" t="s">
        <v>497</v>
      </c>
    </row>
    <row r="37" spans="1:9" ht="28.5" hidden="1" customHeight="1" x14ac:dyDescent="0.25">
      <c r="A37" s="11" t="s">
        <v>49</v>
      </c>
      <c r="B37" s="7" t="s">
        <v>51</v>
      </c>
      <c r="C37" s="6">
        <v>0</v>
      </c>
      <c r="D37" s="6">
        <v>0</v>
      </c>
      <c r="E37" s="6">
        <v>-1417537.3</v>
      </c>
      <c r="F37" s="6">
        <v>0</v>
      </c>
      <c r="G37" s="6">
        <v>0</v>
      </c>
      <c r="H37" s="6"/>
      <c r="I37" s="27"/>
    </row>
    <row r="38" spans="1:9" ht="45" hidden="1" x14ac:dyDescent="0.25">
      <c r="A38" s="11" t="s">
        <v>52</v>
      </c>
      <c r="B38" s="7" t="s">
        <v>53</v>
      </c>
      <c r="C38" s="6" t="s">
        <v>12</v>
      </c>
      <c r="D38" s="6" t="s">
        <v>12</v>
      </c>
      <c r="E38" s="6">
        <v>323.89999999999998</v>
      </c>
      <c r="F38" s="6" t="s">
        <v>12</v>
      </c>
      <c r="G38" s="6" t="s">
        <v>12</v>
      </c>
      <c r="H38" s="6"/>
      <c r="I38" s="27"/>
    </row>
    <row r="39" spans="1:9" ht="54.75" customHeight="1" x14ac:dyDescent="0.25">
      <c r="A39" s="11" t="s">
        <v>54</v>
      </c>
      <c r="B39" s="7" t="s">
        <v>55</v>
      </c>
      <c r="C39" s="6">
        <v>12185000</v>
      </c>
      <c r="D39" s="6">
        <v>24185000</v>
      </c>
      <c r="E39" s="6">
        <v>24131731.379999999</v>
      </c>
      <c r="F39" s="6">
        <f t="shared" si="0"/>
        <v>198.04457431267952</v>
      </c>
      <c r="G39" s="6">
        <f t="shared" si="1"/>
        <v>99.779745213975602</v>
      </c>
      <c r="H39" s="37" t="s">
        <v>512</v>
      </c>
      <c r="I39" s="27"/>
    </row>
    <row r="40" spans="1:9" hidden="1" x14ac:dyDescent="0.25">
      <c r="A40" s="11" t="s">
        <v>54</v>
      </c>
      <c r="B40" s="7" t="s">
        <v>56</v>
      </c>
      <c r="C40" s="6">
        <v>10571000</v>
      </c>
      <c r="D40" s="6">
        <v>19590000</v>
      </c>
      <c r="E40" s="6">
        <v>19588859.34</v>
      </c>
      <c r="F40" s="6">
        <f t="shared" si="0"/>
        <v>185.30753325134805</v>
      </c>
      <c r="G40" s="6">
        <f t="shared" si="1"/>
        <v>99.994177335375184</v>
      </c>
      <c r="H40" s="6"/>
      <c r="I40" s="27"/>
    </row>
    <row r="41" spans="1:9" ht="65.25" customHeight="1" x14ac:dyDescent="0.25">
      <c r="A41" s="11" t="s">
        <v>57</v>
      </c>
      <c r="B41" s="7" t="s">
        <v>58</v>
      </c>
      <c r="C41" s="6">
        <v>69142000</v>
      </c>
      <c r="D41" s="6">
        <v>69142000</v>
      </c>
      <c r="E41" s="6">
        <v>72907329.269999996</v>
      </c>
      <c r="F41" s="6">
        <f t="shared" si="0"/>
        <v>105.44579166064041</v>
      </c>
      <c r="G41" s="6">
        <f t="shared" si="1"/>
        <v>105.44579166064041</v>
      </c>
      <c r="H41" s="37" t="s">
        <v>498</v>
      </c>
      <c r="I41" s="20" t="s">
        <v>498</v>
      </c>
    </row>
    <row r="42" spans="1:9" ht="45" hidden="1" x14ac:dyDescent="0.25">
      <c r="A42" s="11" t="s">
        <v>59</v>
      </c>
      <c r="B42" s="7" t="s">
        <v>60</v>
      </c>
      <c r="C42" s="6">
        <v>72552000</v>
      </c>
      <c r="D42" s="6">
        <v>35000000</v>
      </c>
      <c r="E42" s="6">
        <v>33345962.899999999</v>
      </c>
      <c r="F42" s="6">
        <f t="shared" si="0"/>
        <v>45.961466120851249</v>
      </c>
      <c r="G42" s="6">
        <f t="shared" si="1"/>
        <v>95.274179714285708</v>
      </c>
      <c r="H42" s="6"/>
      <c r="I42" s="27"/>
    </row>
    <row r="43" spans="1:9" x14ac:dyDescent="0.25">
      <c r="A43" s="11" t="s">
        <v>61</v>
      </c>
      <c r="B43" s="7" t="s">
        <v>62</v>
      </c>
      <c r="C43" s="6">
        <f>C44+C46</f>
        <v>252845000</v>
      </c>
      <c r="D43" s="6">
        <f t="shared" ref="D43:E43" si="10">D44+D46</f>
        <v>231845000</v>
      </c>
      <c r="E43" s="6">
        <f t="shared" si="10"/>
        <v>246476540.42000002</v>
      </c>
      <c r="F43" s="6">
        <f t="shared" si="0"/>
        <v>97.481279210583565</v>
      </c>
      <c r="G43" s="6">
        <f t="shared" si="1"/>
        <v>106.31091480083677</v>
      </c>
      <c r="H43" s="6"/>
      <c r="I43" s="27"/>
    </row>
    <row r="44" spans="1:9" ht="59.25" customHeight="1" x14ac:dyDescent="0.25">
      <c r="A44" s="11" t="s">
        <v>63</v>
      </c>
      <c r="B44" s="7" t="s">
        <v>64</v>
      </c>
      <c r="C44" s="6">
        <v>61000000</v>
      </c>
      <c r="D44" s="6">
        <v>75000000</v>
      </c>
      <c r="E44" s="6">
        <v>87218577.670000002</v>
      </c>
      <c r="F44" s="6">
        <f t="shared" si="0"/>
        <v>142.98127486885247</v>
      </c>
      <c r="G44" s="6">
        <f t="shared" si="1"/>
        <v>116.29143689333334</v>
      </c>
      <c r="H44" s="37" t="s">
        <v>499</v>
      </c>
      <c r="I44" s="20" t="s">
        <v>499</v>
      </c>
    </row>
    <row r="45" spans="1:9" ht="60" hidden="1" x14ac:dyDescent="0.25">
      <c r="A45" s="11" t="s">
        <v>65</v>
      </c>
      <c r="B45" s="7" t="s">
        <v>66</v>
      </c>
      <c r="C45" s="6">
        <v>63000000</v>
      </c>
      <c r="D45" s="6">
        <v>63000000</v>
      </c>
      <c r="E45" s="6">
        <v>71410283.099999994</v>
      </c>
      <c r="F45" s="6">
        <f t="shared" si="0"/>
        <v>113.3496557142857</v>
      </c>
      <c r="G45" s="6">
        <f t="shared" si="1"/>
        <v>113.3496557142857</v>
      </c>
      <c r="H45" s="6"/>
      <c r="I45" s="27"/>
    </row>
    <row r="46" spans="1:9" ht="63" customHeight="1" x14ac:dyDescent="0.25">
      <c r="A46" s="11" t="s">
        <v>67</v>
      </c>
      <c r="B46" s="7" t="s">
        <v>68</v>
      </c>
      <c r="C46" s="6">
        <v>191845000</v>
      </c>
      <c r="D46" s="6">
        <v>156845000</v>
      </c>
      <c r="E46" s="6">
        <v>159257962.75</v>
      </c>
      <c r="F46" s="6">
        <f t="shared" si="0"/>
        <v>83.013872006046554</v>
      </c>
      <c r="G46" s="6">
        <f t="shared" si="1"/>
        <v>101.53843778889986</v>
      </c>
      <c r="H46" s="37" t="s">
        <v>514</v>
      </c>
      <c r="I46" s="27"/>
    </row>
    <row r="47" spans="1:9" hidden="1" x14ac:dyDescent="0.25">
      <c r="A47" s="11" t="s">
        <v>69</v>
      </c>
      <c r="B47" s="7" t="s">
        <v>70</v>
      </c>
      <c r="C47" s="6">
        <f>C48</f>
        <v>210474000</v>
      </c>
      <c r="D47" s="6">
        <f t="shared" ref="D47:E47" si="11">D48</f>
        <v>101700000</v>
      </c>
      <c r="E47" s="6">
        <f t="shared" si="11"/>
        <v>110348772.81999999</v>
      </c>
      <c r="F47" s="6">
        <f t="shared" si="0"/>
        <v>52.428695620361651</v>
      </c>
      <c r="G47" s="6">
        <f t="shared" si="1"/>
        <v>108.50420139626351</v>
      </c>
      <c r="H47" s="6"/>
      <c r="I47" s="27"/>
    </row>
    <row r="48" spans="1:9" ht="45" hidden="1" x14ac:dyDescent="0.25">
      <c r="A48" s="11" t="s">
        <v>71</v>
      </c>
      <c r="B48" s="7" t="s">
        <v>72</v>
      </c>
      <c r="C48" s="6">
        <v>210474000</v>
      </c>
      <c r="D48" s="6">
        <v>101700000</v>
      </c>
      <c r="E48" s="6">
        <v>110348772.81999999</v>
      </c>
      <c r="F48" s="6">
        <f t="shared" si="0"/>
        <v>52.428695620361651</v>
      </c>
      <c r="G48" s="6">
        <f t="shared" si="1"/>
        <v>108.50420139626351</v>
      </c>
      <c r="H48" s="6"/>
      <c r="I48" s="27"/>
    </row>
    <row r="49" spans="1:9" hidden="1" x14ac:dyDescent="0.25">
      <c r="A49" s="11" t="s">
        <v>73</v>
      </c>
      <c r="B49" s="7" t="s">
        <v>74</v>
      </c>
      <c r="C49" s="6">
        <f>C50</f>
        <v>30300000</v>
      </c>
      <c r="D49" s="6">
        <f t="shared" ref="D49:E49" si="12">D50</f>
        <v>30300000</v>
      </c>
      <c r="E49" s="6">
        <f t="shared" si="12"/>
        <v>31250650.449999999</v>
      </c>
      <c r="F49" s="6">
        <f t="shared" si="0"/>
        <v>103.1374602310231</v>
      </c>
      <c r="G49" s="6">
        <f t="shared" si="1"/>
        <v>103.1374602310231</v>
      </c>
      <c r="H49" s="6"/>
      <c r="I49" s="27"/>
    </row>
    <row r="50" spans="1:9" ht="45" hidden="1" x14ac:dyDescent="0.25">
      <c r="A50" s="11" t="s">
        <v>75</v>
      </c>
      <c r="B50" s="7" t="s">
        <v>76</v>
      </c>
      <c r="C50" s="6">
        <v>30300000</v>
      </c>
      <c r="D50" s="6">
        <v>30300000</v>
      </c>
      <c r="E50" s="6">
        <v>31250650.449999999</v>
      </c>
      <c r="F50" s="6">
        <f t="shared" si="0"/>
        <v>103.1374602310231</v>
      </c>
      <c r="G50" s="6">
        <f t="shared" si="1"/>
        <v>103.1374602310231</v>
      </c>
      <c r="H50" s="6"/>
      <c r="I50" s="27"/>
    </row>
    <row r="51" spans="1:9" x14ac:dyDescent="0.25">
      <c r="A51" s="11" t="s">
        <v>77</v>
      </c>
      <c r="B51" s="7" t="s">
        <v>78</v>
      </c>
      <c r="C51" s="6">
        <f>C52+C54</f>
        <v>26190000</v>
      </c>
      <c r="D51" s="6">
        <f t="shared" ref="D51:E51" si="13">D52+D54</f>
        <v>45190000</v>
      </c>
      <c r="E51" s="6">
        <f t="shared" si="13"/>
        <v>48978960.5</v>
      </c>
      <c r="F51" s="6">
        <f t="shared" si="0"/>
        <v>187.01397670866743</v>
      </c>
      <c r="G51" s="6">
        <f t="shared" si="1"/>
        <v>108.38451095375083</v>
      </c>
      <c r="H51" s="6"/>
      <c r="I51" s="27"/>
    </row>
    <row r="52" spans="1:9" ht="60.75" customHeight="1" x14ac:dyDescent="0.25">
      <c r="A52" s="11" t="s">
        <v>79</v>
      </c>
      <c r="B52" s="7" t="s">
        <v>80</v>
      </c>
      <c r="C52" s="6">
        <v>26040000</v>
      </c>
      <c r="D52" s="6">
        <v>44315000</v>
      </c>
      <c r="E52" s="6">
        <v>48090560.5</v>
      </c>
      <c r="F52" s="6">
        <f t="shared" si="0"/>
        <v>184.67957181259601</v>
      </c>
      <c r="G52" s="6">
        <f t="shared" si="1"/>
        <v>108.51982511564933</v>
      </c>
      <c r="H52" s="20" t="s">
        <v>501</v>
      </c>
      <c r="I52" s="37" t="s">
        <v>501</v>
      </c>
    </row>
    <row r="53" spans="1:9" ht="60" hidden="1" x14ac:dyDescent="0.25">
      <c r="A53" s="11" t="s">
        <v>81</v>
      </c>
      <c r="B53" s="7" t="s">
        <v>82</v>
      </c>
      <c r="C53" s="6">
        <v>26600000</v>
      </c>
      <c r="D53" s="6">
        <v>26600000</v>
      </c>
      <c r="E53" s="6">
        <v>27397491.109999999</v>
      </c>
      <c r="F53" s="6">
        <f t="shared" si="0"/>
        <v>102.99808687969924</v>
      </c>
      <c r="G53" s="6">
        <f t="shared" si="1"/>
        <v>102.99808687969924</v>
      </c>
      <c r="H53" s="37" t="s">
        <v>501</v>
      </c>
      <c r="I53" s="27"/>
    </row>
    <row r="54" spans="1:9" ht="60" hidden="1" x14ac:dyDescent="0.25">
      <c r="A54" s="11" t="s">
        <v>83</v>
      </c>
      <c r="B54" s="7" t="s">
        <v>84</v>
      </c>
      <c r="C54" s="6">
        <f>C55+C56</f>
        <v>150000</v>
      </c>
      <c r="D54" s="6">
        <f t="shared" ref="D54:E54" si="14">D55+D56</f>
        <v>875000</v>
      </c>
      <c r="E54" s="6">
        <f t="shared" si="14"/>
        <v>888400</v>
      </c>
      <c r="F54" s="6">
        <f t="shared" si="0"/>
        <v>592.26666666666665</v>
      </c>
      <c r="G54" s="6">
        <f t="shared" si="1"/>
        <v>101.53142857142856</v>
      </c>
      <c r="H54" s="37" t="s">
        <v>501</v>
      </c>
      <c r="I54" s="27"/>
    </row>
    <row r="55" spans="1:9" ht="60" x14ac:dyDescent="0.25">
      <c r="A55" s="11" t="s">
        <v>85</v>
      </c>
      <c r="B55" s="7" t="s">
        <v>86</v>
      </c>
      <c r="C55" s="6">
        <v>100000</v>
      </c>
      <c r="D55" s="6">
        <v>875000</v>
      </c>
      <c r="E55" s="6">
        <v>890000</v>
      </c>
      <c r="F55" s="6">
        <f t="shared" si="0"/>
        <v>890</v>
      </c>
      <c r="G55" s="6">
        <f t="shared" si="1"/>
        <v>101.71428571428571</v>
      </c>
      <c r="H55" s="37" t="s">
        <v>501</v>
      </c>
      <c r="I55" s="37" t="s">
        <v>501</v>
      </c>
    </row>
    <row r="56" spans="1:9" ht="72.75" customHeight="1" x14ac:dyDescent="0.25">
      <c r="A56" s="11" t="s">
        <v>87</v>
      </c>
      <c r="B56" s="7" t="s">
        <v>88</v>
      </c>
      <c r="C56" s="6">
        <f>C57</f>
        <v>50000</v>
      </c>
      <c r="D56" s="6">
        <v>0</v>
      </c>
      <c r="E56" s="6">
        <v>-1600</v>
      </c>
      <c r="F56" s="6">
        <f t="shared" si="0"/>
        <v>-3.2</v>
      </c>
      <c r="G56" s="6">
        <v>0</v>
      </c>
      <c r="H56" s="37" t="s">
        <v>500</v>
      </c>
      <c r="I56" s="20" t="s">
        <v>500</v>
      </c>
    </row>
    <row r="57" spans="1:9" ht="103.5" hidden="1" customHeight="1" x14ac:dyDescent="0.25">
      <c r="A57" s="11" t="s">
        <v>89</v>
      </c>
      <c r="B57" s="7" t="s">
        <v>90</v>
      </c>
      <c r="C57" s="6">
        <v>50000</v>
      </c>
      <c r="D57" s="6">
        <v>50000</v>
      </c>
      <c r="E57" s="6">
        <v>3200</v>
      </c>
      <c r="F57" s="6">
        <f t="shared" si="0"/>
        <v>6.4</v>
      </c>
      <c r="G57" s="6">
        <f t="shared" si="1"/>
        <v>6.4</v>
      </c>
      <c r="H57" s="6"/>
      <c r="I57" s="27"/>
    </row>
    <row r="58" spans="1:9" ht="45" hidden="1" x14ac:dyDescent="0.25">
      <c r="A58" s="11" t="s">
        <v>405</v>
      </c>
      <c r="B58" s="7" t="s">
        <v>409</v>
      </c>
      <c r="C58" s="6">
        <f t="shared" ref="C58:D58" si="15">C59</f>
        <v>0</v>
      </c>
      <c r="D58" s="6">
        <f t="shared" si="15"/>
        <v>0</v>
      </c>
      <c r="E58" s="6">
        <f>E59</f>
        <v>0</v>
      </c>
      <c r="F58" s="6"/>
      <c r="G58" s="6"/>
      <c r="H58" s="6"/>
      <c r="I58" s="27"/>
    </row>
    <row r="59" spans="1:9" hidden="1" x14ac:dyDescent="0.25">
      <c r="A59" s="11" t="s">
        <v>406</v>
      </c>
      <c r="B59" s="7" t="s">
        <v>410</v>
      </c>
      <c r="C59" s="6">
        <v>0</v>
      </c>
      <c r="D59" s="6">
        <v>0</v>
      </c>
      <c r="E59" s="6">
        <f>E60</f>
        <v>0</v>
      </c>
      <c r="F59" s="6"/>
      <c r="G59" s="6"/>
      <c r="H59" s="6"/>
      <c r="I59" s="27"/>
    </row>
    <row r="60" spans="1:9" ht="30" hidden="1" x14ac:dyDescent="0.25">
      <c r="A60" s="11" t="s">
        <v>407</v>
      </c>
      <c r="B60" s="7" t="s">
        <v>411</v>
      </c>
      <c r="C60" s="6">
        <v>0</v>
      </c>
      <c r="D60" s="6">
        <v>0</v>
      </c>
      <c r="E60" s="6">
        <f>E61</f>
        <v>0</v>
      </c>
      <c r="F60" s="6"/>
      <c r="G60" s="6"/>
      <c r="H60" s="6"/>
      <c r="I60" s="27"/>
    </row>
    <row r="61" spans="1:9" ht="60" hidden="1" x14ac:dyDescent="0.25">
      <c r="A61" s="11" t="s">
        <v>408</v>
      </c>
      <c r="B61" s="7" t="s">
        <v>412</v>
      </c>
      <c r="C61" s="6">
        <v>0</v>
      </c>
      <c r="D61" s="6">
        <v>0</v>
      </c>
      <c r="E61" s="6">
        <v>0</v>
      </c>
      <c r="F61" s="6"/>
      <c r="G61" s="6"/>
      <c r="H61" s="6"/>
      <c r="I61" s="27"/>
    </row>
    <row r="62" spans="1:9" ht="60" x14ac:dyDescent="0.25">
      <c r="A62" s="11" t="s">
        <v>91</v>
      </c>
      <c r="B62" s="7" t="s">
        <v>92</v>
      </c>
      <c r="C62" s="6">
        <f>C65+C79+C82</f>
        <v>162441000</v>
      </c>
      <c r="D62" s="6">
        <f t="shared" ref="D62" si="16">D65+D79+D82</f>
        <v>203990000</v>
      </c>
      <c r="E62" s="6">
        <f>E63+E65+E74+E77+E79+E82</f>
        <v>213482040.84</v>
      </c>
      <c r="F62" s="6">
        <f t="shared" si="0"/>
        <v>131.42127962768021</v>
      </c>
      <c r="G62" s="6">
        <f t="shared" si="1"/>
        <v>104.65318929359282</v>
      </c>
      <c r="H62" s="6"/>
      <c r="I62" s="27"/>
    </row>
    <row r="63" spans="1:9" ht="89.25" customHeight="1" x14ac:dyDescent="0.25">
      <c r="A63" s="11" t="s">
        <v>93</v>
      </c>
      <c r="B63" s="7" t="s">
        <v>94</v>
      </c>
      <c r="C63" s="6" t="s">
        <v>12</v>
      </c>
      <c r="D63" s="6" t="s">
        <v>12</v>
      </c>
      <c r="E63" s="6">
        <v>51576.78</v>
      </c>
      <c r="F63" s="6" t="s">
        <v>12</v>
      </c>
      <c r="G63" s="6" t="s">
        <v>12</v>
      </c>
      <c r="H63" s="6"/>
      <c r="I63" s="20" t="s">
        <v>502</v>
      </c>
    </row>
    <row r="64" spans="1:9" ht="75" hidden="1" x14ac:dyDescent="0.25">
      <c r="A64" s="11" t="s">
        <v>95</v>
      </c>
      <c r="B64" s="7" t="s">
        <v>96</v>
      </c>
      <c r="C64" s="6" t="s">
        <v>12</v>
      </c>
      <c r="D64" s="6" t="s">
        <v>12</v>
      </c>
      <c r="E64" s="6">
        <v>30065.91</v>
      </c>
      <c r="F64" s="6" t="s">
        <v>12</v>
      </c>
      <c r="G64" s="6" t="s">
        <v>12</v>
      </c>
      <c r="H64" s="6"/>
      <c r="I64" s="27"/>
    </row>
    <row r="65" spans="1:9" ht="105" x14ac:dyDescent="0.25">
      <c r="A65" s="11" t="s">
        <v>97</v>
      </c>
      <c r="B65" s="7" t="s">
        <v>98</v>
      </c>
      <c r="C65" s="6">
        <f>C66+C68+C70+C72</f>
        <v>159780000</v>
      </c>
      <c r="D65" s="6">
        <f t="shared" ref="D65:E65" si="17">D66+D68+D70+D72</f>
        <v>198380000</v>
      </c>
      <c r="E65" s="6">
        <f t="shared" si="17"/>
        <v>206992294.86000001</v>
      </c>
      <c r="F65" s="6">
        <f t="shared" si="0"/>
        <v>129.548313218175</v>
      </c>
      <c r="G65" s="6">
        <f t="shared" si="1"/>
        <v>104.3413120576671</v>
      </c>
      <c r="H65" s="6"/>
      <c r="I65" s="27"/>
    </row>
    <row r="66" spans="1:9" ht="89.25" customHeight="1" x14ac:dyDescent="0.25">
      <c r="A66" s="11" t="s">
        <v>99</v>
      </c>
      <c r="B66" s="7" t="s">
        <v>100</v>
      </c>
      <c r="C66" s="6">
        <v>150000000</v>
      </c>
      <c r="D66" s="6">
        <v>180000000</v>
      </c>
      <c r="E66" s="6">
        <v>184884632.47</v>
      </c>
      <c r="F66" s="6">
        <f t="shared" si="0"/>
        <v>123.25642164666665</v>
      </c>
      <c r="G66" s="6">
        <f t="shared" si="1"/>
        <v>102.71368470555555</v>
      </c>
      <c r="H66" s="37" t="s">
        <v>481</v>
      </c>
      <c r="I66" s="20" t="s">
        <v>481</v>
      </c>
    </row>
    <row r="67" spans="1:9" ht="105" hidden="1" x14ac:dyDescent="0.25">
      <c r="A67" s="11" t="s">
        <v>101</v>
      </c>
      <c r="B67" s="7" t="s">
        <v>102</v>
      </c>
      <c r="C67" s="6">
        <v>206500000</v>
      </c>
      <c r="D67" s="6">
        <v>168250000</v>
      </c>
      <c r="E67" s="6">
        <v>188977120.41</v>
      </c>
      <c r="F67" s="6">
        <f t="shared" si="0"/>
        <v>91.514344024213074</v>
      </c>
      <c r="G67" s="6">
        <f t="shared" si="1"/>
        <v>112.31923947102527</v>
      </c>
      <c r="H67" s="6"/>
      <c r="I67" s="27"/>
    </row>
    <row r="68" spans="1:9" ht="103.5" customHeight="1" x14ac:dyDescent="0.25">
      <c r="A68" s="11" t="s">
        <v>103</v>
      </c>
      <c r="B68" s="7" t="s">
        <v>104</v>
      </c>
      <c r="C68" s="6">
        <v>350000</v>
      </c>
      <c r="D68" s="6">
        <v>750000</v>
      </c>
      <c r="E68" s="6">
        <v>899182.86</v>
      </c>
      <c r="F68" s="6">
        <f t="shared" si="0"/>
        <v>256.90938857142856</v>
      </c>
      <c r="G68" s="6">
        <f t="shared" si="1"/>
        <v>119.89104799999998</v>
      </c>
      <c r="H68" s="37" t="s">
        <v>481</v>
      </c>
      <c r="I68" s="20" t="s">
        <v>481</v>
      </c>
    </row>
    <row r="69" spans="1:9" ht="105" hidden="1" x14ac:dyDescent="0.25">
      <c r="A69" s="11" t="s">
        <v>105</v>
      </c>
      <c r="B69" s="7" t="s">
        <v>106</v>
      </c>
      <c r="C69" s="6">
        <v>350000</v>
      </c>
      <c r="D69" s="6">
        <v>600000</v>
      </c>
      <c r="E69" s="6">
        <v>885272.25</v>
      </c>
      <c r="F69" s="6">
        <f t="shared" si="0"/>
        <v>252.9349285714286</v>
      </c>
      <c r="G69" s="6">
        <f t="shared" si="1"/>
        <v>147.54537500000001</v>
      </c>
      <c r="H69" s="6"/>
      <c r="I69" s="27"/>
    </row>
    <row r="70" spans="1:9" ht="104.25" customHeight="1" x14ac:dyDescent="0.25">
      <c r="A70" s="11" t="s">
        <v>107</v>
      </c>
      <c r="B70" s="7" t="s">
        <v>108</v>
      </c>
      <c r="C70" s="6">
        <v>1180000</v>
      </c>
      <c r="D70" s="6">
        <v>7380000</v>
      </c>
      <c r="E70" s="6">
        <v>8824029.5299999993</v>
      </c>
      <c r="F70" s="6">
        <f t="shared" si="0"/>
        <v>747.79911271186438</v>
      </c>
      <c r="G70" s="6">
        <f t="shared" si="1"/>
        <v>119.56679579945799</v>
      </c>
      <c r="H70" s="37" t="s">
        <v>372</v>
      </c>
      <c r="I70" s="20" t="s">
        <v>372</v>
      </c>
    </row>
    <row r="71" spans="1:9" ht="90" hidden="1" x14ac:dyDescent="0.25">
      <c r="A71" s="11" t="s">
        <v>109</v>
      </c>
      <c r="B71" s="7" t="s">
        <v>110</v>
      </c>
      <c r="C71" s="6">
        <v>1065000</v>
      </c>
      <c r="D71" s="6">
        <v>6000000</v>
      </c>
      <c r="E71" s="6">
        <v>7107763.3300000001</v>
      </c>
      <c r="F71" s="6">
        <f t="shared" si="0"/>
        <v>667.39561784037562</v>
      </c>
      <c r="G71" s="6">
        <f t="shared" si="1"/>
        <v>118.46272216666667</v>
      </c>
      <c r="H71" s="6"/>
      <c r="I71" s="20" t="s">
        <v>372</v>
      </c>
    </row>
    <row r="72" spans="1:9" ht="60" x14ac:dyDescent="0.25">
      <c r="A72" s="11" t="s">
        <v>111</v>
      </c>
      <c r="B72" s="7" t="s">
        <v>112</v>
      </c>
      <c r="C72" s="6">
        <v>8250000</v>
      </c>
      <c r="D72" s="6">
        <v>10250000</v>
      </c>
      <c r="E72" s="6">
        <v>12384450</v>
      </c>
      <c r="F72" s="6">
        <f t="shared" si="0"/>
        <v>150.11454545454546</v>
      </c>
      <c r="G72" s="6">
        <f t="shared" si="1"/>
        <v>120.82390243902439</v>
      </c>
      <c r="H72" s="20" t="s">
        <v>372</v>
      </c>
      <c r="I72" s="37" t="s">
        <v>372</v>
      </c>
    </row>
    <row r="73" spans="1:9" ht="45" hidden="1" x14ac:dyDescent="0.25">
      <c r="A73" s="11" t="s">
        <v>113</v>
      </c>
      <c r="B73" s="7" t="s">
        <v>114</v>
      </c>
      <c r="C73" s="6">
        <v>9854000</v>
      </c>
      <c r="D73" s="6">
        <v>8454000</v>
      </c>
      <c r="E73" s="6">
        <v>8508026.7100000009</v>
      </c>
      <c r="F73" s="6">
        <f t="shared" si="0"/>
        <v>86.340843413842109</v>
      </c>
      <c r="G73" s="6">
        <f t="shared" si="1"/>
        <v>100.63906683226875</v>
      </c>
      <c r="H73" s="6"/>
      <c r="I73" s="27"/>
    </row>
    <row r="74" spans="1:9" ht="57" customHeight="1" x14ac:dyDescent="0.25">
      <c r="A74" s="11" t="s">
        <v>115</v>
      </c>
      <c r="B74" s="7" t="s">
        <v>116</v>
      </c>
      <c r="C74" s="6" t="s">
        <v>12</v>
      </c>
      <c r="D74" s="6" t="s">
        <v>12</v>
      </c>
      <c r="E74" s="6">
        <v>2878.45</v>
      </c>
      <c r="F74" s="6" t="s">
        <v>12</v>
      </c>
      <c r="G74" s="6" t="s">
        <v>12</v>
      </c>
      <c r="H74" s="6"/>
      <c r="I74" s="27"/>
    </row>
    <row r="75" spans="1:9" ht="60" hidden="1" x14ac:dyDescent="0.25">
      <c r="A75" s="11" t="s">
        <v>117</v>
      </c>
      <c r="B75" s="7" t="s">
        <v>118</v>
      </c>
      <c r="C75" s="6" t="s">
        <v>12</v>
      </c>
      <c r="D75" s="6" t="s">
        <v>12</v>
      </c>
      <c r="E75" s="6">
        <v>1010.59</v>
      </c>
      <c r="F75" s="6" t="s">
        <v>12</v>
      </c>
      <c r="G75" s="6" t="s">
        <v>12</v>
      </c>
      <c r="H75" s="6"/>
      <c r="I75" s="27"/>
    </row>
    <row r="76" spans="1:9" ht="147" hidden="1" customHeight="1" x14ac:dyDescent="0.25">
      <c r="A76" s="22" t="s">
        <v>119</v>
      </c>
      <c r="B76" s="7" t="s">
        <v>120</v>
      </c>
      <c r="C76" s="6" t="s">
        <v>12</v>
      </c>
      <c r="D76" s="6" t="s">
        <v>12</v>
      </c>
      <c r="E76" s="6">
        <v>1010.59</v>
      </c>
      <c r="F76" s="6" t="s">
        <v>12</v>
      </c>
      <c r="G76" s="6" t="s">
        <v>12</v>
      </c>
      <c r="H76" s="6"/>
      <c r="I76" s="27"/>
    </row>
    <row r="77" spans="1:9" ht="74.25" customHeight="1" x14ac:dyDescent="0.25">
      <c r="A77" s="24" t="s">
        <v>421</v>
      </c>
      <c r="B77" s="21" t="s">
        <v>422</v>
      </c>
      <c r="C77" s="6" t="s">
        <v>12</v>
      </c>
      <c r="D77" s="6" t="s">
        <v>12</v>
      </c>
      <c r="E77" s="6">
        <v>301478.46999999997</v>
      </c>
      <c r="F77" s="6" t="s">
        <v>12</v>
      </c>
      <c r="G77" s="6" t="s">
        <v>12</v>
      </c>
      <c r="H77" s="6"/>
      <c r="I77" s="27"/>
    </row>
    <row r="78" spans="1:9" ht="195" hidden="1" x14ac:dyDescent="0.25">
      <c r="A78" s="24" t="s">
        <v>419</v>
      </c>
      <c r="B78" s="21" t="s">
        <v>420</v>
      </c>
      <c r="C78" s="6" t="s">
        <v>12</v>
      </c>
      <c r="D78" s="6" t="s">
        <v>12</v>
      </c>
      <c r="E78" s="6">
        <v>184196.98</v>
      </c>
      <c r="F78" s="6" t="s">
        <v>12</v>
      </c>
      <c r="G78" s="6" t="s">
        <v>12</v>
      </c>
      <c r="H78" s="6"/>
      <c r="I78" s="27"/>
    </row>
    <row r="79" spans="1:9" ht="60" customHeight="1" x14ac:dyDescent="0.25">
      <c r="A79" s="23" t="s">
        <v>121</v>
      </c>
      <c r="B79" s="7" t="s">
        <v>122</v>
      </c>
      <c r="C79" s="6">
        <v>198000</v>
      </c>
      <c r="D79" s="6">
        <v>447000</v>
      </c>
      <c r="E79" s="6">
        <v>547843</v>
      </c>
      <c r="F79" s="6">
        <f t="shared" si="0"/>
        <v>276.68838383838386</v>
      </c>
      <c r="G79" s="6">
        <f t="shared" si="1"/>
        <v>122.5599552572707</v>
      </c>
      <c r="H79" s="37" t="s">
        <v>503</v>
      </c>
      <c r="I79" s="20" t="s">
        <v>503</v>
      </c>
    </row>
    <row r="80" spans="1:9" ht="60" hidden="1" x14ac:dyDescent="0.25">
      <c r="A80" s="11" t="s">
        <v>123</v>
      </c>
      <c r="B80" s="7" t="s">
        <v>124</v>
      </c>
      <c r="C80" s="6">
        <f>C81</f>
        <v>3175000</v>
      </c>
      <c r="D80" s="6">
        <f t="shared" ref="D80:E80" si="18">D81</f>
        <v>2826000</v>
      </c>
      <c r="E80" s="6">
        <f t="shared" si="18"/>
        <v>2829350.07</v>
      </c>
      <c r="F80" s="6">
        <f t="shared" si="0"/>
        <v>89.113388031496058</v>
      </c>
      <c r="G80" s="6">
        <f t="shared" si="1"/>
        <v>100.11854458598725</v>
      </c>
      <c r="H80" s="6"/>
      <c r="I80" s="27"/>
    </row>
    <row r="81" spans="1:9" ht="75" hidden="1" x14ac:dyDescent="0.25">
      <c r="A81" s="11" t="s">
        <v>125</v>
      </c>
      <c r="B81" s="7" t="s">
        <v>126</v>
      </c>
      <c r="C81" s="6">
        <v>3175000</v>
      </c>
      <c r="D81" s="6">
        <v>2826000</v>
      </c>
      <c r="E81" s="6">
        <v>2829350.07</v>
      </c>
      <c r="F81" s="6">
        <f t="shared" si="0"/>
        <v>89.113388031496058</v>
      </c>
      <c r="G81" s="6">
        <f t="shared" si="1"/>
        <v>100.11854458598725</v>
      </c>
      <c r="H81" s="6"/>
      <c r="I81" s="27"/>
    </row>
    <row r="82" spans="1:9" ht="104.25" customHeight="1" x14ac:dyDescent="0.25">
      <c r="A82" s="11" t="s">
        <v>127</v>
      </c>
      <c r="B82" s="7" t="s">
        <v>128</v>
      </c>
      <c r="C82" s="6">
        <v>2463000</v>
      </c>
      <c r="D82" s="6">
        <v>5163000</v>
      </c>
      <c r="E82" s="6">
        <v>5585969.2800000003</v>
      </c>
      <c r="F82" s="6">
        <f t="shared" si="0"/>
        <v>226.79534226552985</v>
      </c>
      <c r="G82" s="6">
        <f t="shared" si="1"/>
        <v>108.19231609529342</v>
      </c>
      <c r="H82" s="37" t="s">
        <v>373</v>
      </c>
      <c r="I82" s="20" t="s">
        <v>373</v>
      </c>
    </row>
    <row r="83" spans="1:9" ht="105" hidden="1" x14ac:dyDescent="0.25">
      <c r="A83" s="11" t="s">
        <v>129</v>
      </c>
      <c r="B83" s="7" t="s">
        <v>130</v>
      </c>
      <c r="C83" s="6">
        <f>C84</f>
        <v>2486000</v>
      </c>
      <c r="D83" s="6">
        <f t="shared" ref="D83:E83" si="19">D84</f>
        <v>4639000</v>
      </c>
      <c r="E83" s="6">
        <f t="shared" si="19"/>
        <v>5425782.2300000004</v>
      </c>
      <c r="F83" s="6">
        <f t="shared" si="0"/>
        <v>218.25350884955753</v>
      </c>
      <c r="G83" s="6">
        <f t="shared" si="1"/>
        <v>116.96016878637639</v>
      </c>
      <c r="H83" s="6"/>
      <c r="I83" s="27"/>
    </row>
    <row r="84" spans="1:9" ht="90" hidden="1" x14ac:dyDescent="0.25">
      <c r="A84" s="11" t="s">
        <v>131</v>
      </c>
      <c r="B84" s="7" t="s">
        <v>132</v>
      </c>
      <c r="C84" s="6">
        <v>2486000</v>
      </c>
      <c r="D84" s="6">
        <v>4639000</v>
      </c>
      <c r="E84" s="6">
        <v>5425782.2300000004</v>
      </c>
      <c r="F84" s="6">
        <f t="shared" si="0"/>
        <v>218.25350884955753</v>
      </c>
      <c r="G84" s="6">
        <f t="shared" si="1"/>
        <v>116.96016878637639</v>
      </c>
      <c r="H84" s="6"/>
      <c r="I84" s="27"/>
    </row>
    <row r="85" spans="1:9" ht="30" x14ac:dyDescent="0.25">
      <c r="A85" s="11" t="s">
        <v>133</v>
      </c>
      <c r="B85" s="7" t="s">
        <v>134</v>
      </c>
      <c r="C85" s="6">
        <f>C86</f>
        <v>10250000</v>
      </c>
      <c r="D85" s="6">
        <f t="shared" ref="D85:E85" si="20">D86</f>
        <v>11250000</v>
      </c>
      <c r="E85" s="6">
        <f t="shared" si="20"/>
        <v>12796044.83</v>
      </c>
      <c r="F85" s="6">
        <f t="shared" si="0"/>
        <v>124.83946175609756</v>
      </c>
      <c r="G85" s="6">
        <f t="shared" si="1"/>
        <v>113.74262071111112</v>
      </c>
      <c r="H85" s="30"/>
      <c r="I85" s="39"/>
    </row>
    <row r="86" spans="1:9" ht="51.75" customHeight="1" x14ac:dyDescent="0.25">
      <c r="A86" s="11" t="s">
        <v>135</v>
      </c>
      <c r="B86" s="7" t="s">
        <v>136</v>
      </c>
      <c r="C86" s="6">
        <v>10250000</v>
      </c>
      <c r="D86" s="6">
        <v>11250000</v>
      </c>
      <c r="E86" s="6">
        <v>12796044.83</v>
      </c>
      <c r="F86" s="6">
        <f t="shared" ref="F86:F147" si="21">E86/C86*100</f>
        <v>124.83946175609756</v>
      </c>
      <c r="G86" s="6">
        <f t="shared" ref="G86:G149" si="22">E86/D86*100</f>
        <v>113.74262071111112</v>
      </c>
      <c r="H86" s="37" t="s">
        <v>373</v>
      </c>
      <c r="I86" s="20" t="s">
        <v>373</v>
      </c>
    </row>
    <row r="87" spans="1:9" ht="45" hidden="1" x14ac:dyDescent="0.25">
      <c r="A87" s="11" t="s">
        <v>137</v>
      </c>
      <c r="B87" s="7" t="s">
        <v>138</v>
      </c>
      <c r="C87" s="6">
        <v>1720000</v>
      </c>
      <c r="D87" s="6">
        <v>1720000</v>
      </c>
      <c r="E87" s="6">
        <v>1057142.02</v>
      </c>
      <c r="F87" s="6">
        <f t="shared" si="21"/>
        <v>61.461745348837212</v>
      </c>
      <c r="G87" s="6">
        <f t="shared" si="22"/>
        <v>61.461745348837212</v>
      </c>
      <c r="H87" s="6"/>
      <c r="I87" s="27"/>
    </row>
    <row r="88" spans="1:9" ht="30" hidden="1" x14ac:dyDescent="0.25">
      <c r="A88" s="11" t="s">
        <v>139</v>
      </c>
      <c r="B88" s="7" t="s">
        <v>140</v>
      </c>
      <c r="C88" s="6">
        <v>2550000</v>
      </c>
      <c r="D88" s="6">
        <v>2550000</v>
      </c>
      <c r="E88" s="6">
        <v>2639609.6</v>
      </c>
      <c r="F88" s="6">
        <f t="shared" si="21"/>
        <v>103.51410196078432</v>
      </c>
      <c r="G88" s="6">
        <f t="shared" si="22"/>
        <v>103.51410196078432</v>
      </c>
      <c r="H88" s="6"/>
      <c r="I88" s="27"/>
    </row>
    <row r="89" spans="1:9" ht="30" hidden="1" x14ac:dyDescent="0.25">
      <c r="A89" s="11" t="s">
        <v>141</v>
      </c>
      <c r="B89" s="7" t="s">
        <v>142</v>
      </c>
      <c r="C89" s="6">
        <v>7930000</v>
      </c>
      <c r="D89" s="6">
        <v>7930000</v>
      </c>
      <c r="E89" s="6">
        <v>12117526.76</v>
      </c>
      <c r="F89" s="6">
        <f t="shared" si="21"/>
        <v>152.80613820933164</v>
      </c>
      <c r="G89" s="6">
        <f t="shared" si="22"/>
        <v>152.80613820933164</v>
      </c>
      <c r="H89" s="6"/>
      <c r="I89" s="27"/>
    </row>
    <row r="90" spans="1:9" hidden="1" x14ac:dyDescent="0.25">
      <c r="A90" s="11" t="s">
        <v>143</v>
      </c>
      <c r="B90" s="7" t="s">
        <v>144</v>
      </c>
      <c r="C90" s="6">
        <v>7880000</v>
      </c>
      <c r="D90" s="6">
        <v>7880000</v>
      </c>
      <c r="E90" s="6">
        <v>8214811.1799999997</v>
      </c>
      <c r="F90" s="6">
        <f t="shared" si="21"/>
        <v>104.2488728426396</v>
      </c>
      <c r="G90" s="6">
        <f t="shared" si="22"/>
        <v>104.2488728426396</v>
      </c>
      <c r="H90" s="6"/>
      <c r="I90" s="27"/>
    </row>
    <row r="91" spans="1:9" ht="27.75" hidden="1" customHeight="1" x14ac:dyDescent="0.25">
      <c r="A91" s="11" t="s">
        <v>145</v>
      </c>
      <c r="B91" s="7" t="s">
        <v>146</v>
      </c>
      <c r="C91" s="6">
        <v>50000</v>
      </c>
      <c r="D91" s="6">
        <v>50000</v>
      </c>
      <c r="E91" s="6">
        <v>201819.34</v>
      </c>
      <c r="F91" s="6" t="s">
        <v>12</v>
      </c>
      <c r="G91" s="6" t="s">
        <v>12</v>
      </c>
      <c r="H91" s="6"/>
      <c r="I91" s="27"/>
    </row>
    <row r="92" spans="1:9" ht="60" hidden="1" x14ac:dyDescent="0.25">
      <c r="A92" s="11" t="s">
        <v>147</v>
      </c>
      <c r="B92" s="7" t="s">
        <v>148</v>
      </c>
      <c r="C92" s="6" t="s">
        <v>12</v>
      </c>
      <c r="D92" s="6" t="s">
        <v>12</v>
      </c>
      <c r="E92" s="6">
        <v>0</v>
      </c>
      <c r="F92" s="6" t="s">
        <v>12</v>
      </c>
      <c r="G92" s="6" t="s">
        <v>12</v>
      </c>
      <c r="H92" s="6"/>
      <c r="I92" s="27"/>
    </row>
    <row r="93" spans="1:9" ht="89.25" customHeight="1" x14ac:dyDescent="0.25">
      <c r="A93" s="11" t="s">
        <v>149</v>
      </c>
      <c r="B93" s="7" t="s">
        <v>150</v>
      </c>
      <c r="C93" s="6">
        <v>8035000</v>
      </c>
      <c r="D93" s="6">
        <v>8535000</v>
      </c>
      <c r="E93" s="6">
        <v>9886715.4299999997</v>
      </c>
      <c r="F93" s="6">
        <f t="shared" si="21"/>
        <v>123.04561829495955</v>
      </c>
      <c r="G93" s="6">
        <f t="shared" si="22"/>
        <v>115.83732196836556</v>
      </c>
      <c r="H93" s="37" t="s">
        <v>371</v>
      </c>
      <c r="I93" s="20" t="s">
        <v>371</v>
      </c>
    </row>
    <row r="94" spans="1:9" hidden="1" x14ac:dyDescent="0.25">
      <c r="A94" s="11" t="s">
        <v>151</v>
      </c>
      <c r="B94" s="7" t="s">
        <v>152</v>
      </c>
      <c r="C94" s="6">
        <f>C95</f>
        <v>2700000</v>
      </c>
      <c r="D94" s="6">
        <f t="shared" ref="D94:E95" si="23">D95</f>
        <v>150000</v>
      </c>
      <c r="E94" s="6">
        <f t="shared" si="23"/>
        <v>164198.89000000001</v>
      </c>
      <c r="F94" s="6">
        <f t="shared" si="21"/>
        <v>6.0814403703703706</v>
      </c>
      <c r="G94" s="6">
        <f t="shared" si="22"/>
        <v>109.46592666666668</v>
      </c>
      <c r="H94" s="6"/>
      <c r="I94" s="27"/>
    </row>
    <row r="95" spans="1:9" ht="30" hidden="1" x14ac:dyDescent="0.25">
      <c r="A95" s="11" t="s">
        <v>153</v>
      </c>
      <c r="B95" s="7" t="s">
        <v>154</v>
      </c>
      <c r="C95" s="6">
        <f>C96</f>
        <v>2700000</v>
      </c>
      <c r="D95" s="6">
        <f t="shared" si="23"/>
        <v>150000</v>
      </c>
      <c r="E95" s="6">
        <f t="shared" si="23"/>
        <v>164198.89000000001</v>
      </c>
      <c r="F95" s="6">
        <f t="shared" si="21"/>
        <v>6.0814403703703706</v>
      </c>
      <c r="G95" s="6">
        <f t="shared" si="22"/>
        <v>109.46592666666668</v>
      </c>
      <c r="H95" s="6"/>
      <c r="I95" s="27"/>
    </row>
    <row r="96" spans="1:9" ht="28.5" hidden="1" customHeight="1" x14ac:dyDescent="0.25">
      <c r="A96" s="11" t="s">
        <v>155</v>
      </c>
      <c r="B96" s="7" t="s">
        <v>156</v>
      </c>
      <c r="C96" s="6">
        <v>2700000</v>
      </c>
      <c r="D96" s="6">
        <v>150000</v>
      </c>
      <c r="E96" s="6">
        <v>164198.89000000001</v>
      </c>
      <c r="F96" s="6">
        <f t="shared" si="21"/>
        <v>6.0814403703703706</v>
      </c>
      <c r="G96" s="6">
        <f t="shared" si="22"/>
        <v>109.46592666666668</v>
      </c>
      <c r="H96" s="6"/>
      <c r="I96" s="27"/>
    </row>
    <row r="97" spans="1:9" hidden="1" x14ac:dyDescent="0.25">
      <c r="A97" s="11" t="s">
        <v>157</v>
      </c>
      <c r="B97" s="7" t="s">
        <v>158</v>
      </c>
      <c r="C97" s="6">
        <f>C98</f>
        <v>4069000</v>
      </c>
      <c r="D97" s="6">
        <f t="shared" ref="D97:E98" si="24">D98</f>
        <v>7469000</v>
      </c>
      <c r="E97" s="6">
        <f t="shared" si="24"/>
        <v>9366675.6600000001</v>
      </c>
      <c r="F97" s="6">
        <f t="shared" si="21"/>
        <v>230.19601032194643</v>
      </c>
      <c r="G97" s="6">
        <f t="shared" si="22"/>
        <v>125.40735921810149</v>
      </c>
      <c r="H97" s="6"/>
      <c r="I97" s="27"/>
    </row>
    <row r="98" spans="1:9" ht="30" hidden="1" x14ac:dyDescent="0.25">
      <c r="A98" s="11" t="s">
        <v>159</v>
      </c>
      <c r="B98" s="7" t="s">
        <v>160</v>
      </c>
      <c r="C98" s="6">
        <v>4069000</v>
      </c>
      <c r="D98" s="6">
        <f t="shared" si="24"/>
        <v>7469000</v>
      </c>
      <c r="E98" s="6">
        <v>9366675.6600000001</v>
      </c>
      <c r="F98" s="6">
        <f t="shared" si="21"/>
        <v>230.19601032194643</v>
      </c>
      <c r="G98" s="6">
        <f t="shared" si="22"/>
        <v>125.40735921810149</v>
      </c>
      <c r="H98" s="6"/>
      <c r="I98" s="27"/>
    </row>
    <row r="99" spans="1:9" ht="30" hidden="1" x14ac:dyDescent="0.25">
      <c r="A99" s="11" t="s">
        <v>161</v>
      </c>
      <c r="B99" s="7" t="s">
        <v>162</v>
      </c>
      <c r="C99" s="6">
        <v>3919000</v>
      </c>
      <c r="D99" s="6">
        <v>7469000</v>
      </c>
      <c r="E99" s="6">
        <v>4307865.41</v>
      </c>
      <c r="F99" s="6">
        <f t="shared" si="21"/>
        <v>109.92256723653995</v>
      </c>
      <c r="G99" s="6">
        <f t="shared" si="22"/>
        <v>57.676602088633025</v>
      </c>
      <c r="H99" s="6"/>
      <c r="I99" s="27"/>
    </row>
    <row r="100" spans="1:9" ht="30" x14ac:dyDescent="0.25">
      <c r="A100" s="11" t="s">
        <v>163</v>
      </c>
      <c r="B100" s="7" t="s">
        <v>164</v>
      </c>
      <c r="C100" s="6">
        <f>C101+C106++C111</f>
        <v>37658000</v>
      </c>
      <c r="D100" s="6">
        <f t="shared" ref="D100:E100" si="25">D101+D106++D111</f>
        <v>121928000</v>
      </c>
      <c r="E100" s="6">
        <f t="shared" si="25"/>
        <v>133022165.02000001</v>
      </c>
      <c r="F100" s="6">
        <f t="shared" si="21"/>
        <v>353.2374661957619</v>
      </c>
      <c r="G100" s="6">
        <f t="shared" si="22"/>
        <v>109.09894775605275</v>
      </c>
      <c r="H100" s="6"/>
      <c r="I100" s="27"/>
    </row>
    <row r="101" spans="1:9" ht="102" customHeight="1" x14ac:dyDescent="0.25">
      <c r="A101" s="11" t="s">
        <v>165</v>
      </c>
      <c r="B101" s="7" t="s">
        <v>166</v>
      </c>
      <c r="C101" s="6">
        <f>C102</f>
        <v>2928000</v>
      </c>
      <c r="D101" s="6">
        <v>9928000</v>
      </c>
      <c r="E101" s="6">
        <v>12512640</v>
      </c>
      <c r="F101" s="6">
        <f t="shared" si="21"/>
        <v>427.34426229508199</v>
      </c>
      <c r="G101" s="6">
        <f t="shared" si="22"/>
        <v>126.03384367445609</v>
      </c>
      <c r="H101" s="37" t="s">
        <v>454</v>
      </c>
      <c r="I101" s="20" t="s">
        <v>454</v>
      </c>
    </row>
    <row r="102" spans="1:9" ht="96.75" hidden="1" customHeight="1" x14ac:dyDescent="0.25">
      <c r="A102" s="11" t="s">
        <v>167</v>
      </c>
      <c r="B102" s="7" t="s">
        <v>168</v>
      </c>
      <c r="C102" s="6">
        <f>C103</f>
        <v>2928000</v>
      </c>
      <c r="D102" s="6">
        <f t="shared" ref="D102:E102" si="26">D103</f>
        <v>84800000</v>
      </c>
      <c r="E102" s="6">
        <f t="shared" si="26"/>
        <v>86351322.689999998</v>
      </c>
      <c r="F102" s="6">
        <f t="shared" si="21"/>
        <v>2949.1571956967214</v>
      </c>
      <c r="G102" s="6">
        <f t="shared" si="22"/>
        <v>101.82938996462264</v>
      </c>
      <c r="H102" s="6"/>
      <c r="I102" s="27"/>
    </row>
    <row r="103" spans="1:9" ht="120" hidden="1" x14ac:dyDescent="0.25">
      <c r="A103" s="11" t="s">
        <v>169</v>
      </c>
      <c r="B103" s="7" t="s">
        <v>170</v>
      </c>
      <c r="C103" s="6">
        <v>2928000</v>
      </c>
      <c r="D103" s="6">
        <v>84800000</v>
      </c>
      <c r="E103" s="6">
        <v>86351322.689999998</v>
      </c>
      <c r="F103" s="6">
        <f t="shared" si="21"/>
        <v>2949.1571956967214</v>
      </c>
      <c r="G103" s="6">
        <f t="shared" si="22"/>
        <v>101.82938996462264</v>
      </c>
      <c r="H103" s="6"/>
      <c r="I103" s="27"/>
    </row>
    <row r="104" spans="1:9" ht="120" hidden="1" x14ac:dyDescent="0.25">
      <c r="A104" s="11" t="s">
        <v>171</v>
      </c>
      <c r="B104" s="7" t="s">
        <v>172</v>
      </c>
      <c r="C104" s="6" t="s">
        <v>12</v>
      </c>
      <c r="D104" s="6" t="s">
        <v>12</v>
      </c>
      <c r="E104" s="6">
        <v>0</v>
      </c>
      <c r="F104" s="6" t="s">
        <v>12</v>
      </c>
      <c r="G104" s="6" t="s">
        <v>12</v>
      </c>
      <c r="H104" s="6"/>
      <c r="I104" s="27"/>
    </row>
    <row r="105" spans="1:9" ht="120" hidden="1" x14ac:dyDescent="0.25">
      <c r="A105" s="11" t="s">
        <v>173</v>
      </c>
      <c r="B105" s="7" t="s">
        <v>174</v>
      </c>
      <c r="C105" s="6" t="s">
        <v>12</v>
      </c>
      <c r="D105" s="6" t="s">
        <v>12</v>
      </c>
      <c r="E105" s="6">
        <v>0</v>
      </c>
      <c r="F105" s="6" t="s">
        <v>12</v>
      </c>
      <c r="G105" s="6" t="s">
        <v>12</v>
      </c>
      <c r="H105" s="6"/>
      <c r="I105" s="27"/>
    </row>
    <row r="106" spans="1:9" ht="45" x14ac:dyDescent="0.25">
      <c r="A106" s="11" t="s">
        <v>175</v>
      </c>
      <c r="B106" s="7" t="s">
        <v>176</v>
      </c>
      <c r="C106" s="6">
        <f>C107+C109</f>
        <v>30730000</v>
      </c>
      <c r="D106" s="6">
        <f t="shared" ref="D106:E106" si="27">D107+D109</f>
        <v>80000000</v>
      </c>
      <c r="E106" s="6">
        <f t="shared" si="27"/>
        <v>83408179.790000007</v>
      </c>
      <c r="F106" s="6">
        <f t="shared" si="21"/>
        <v>271.42264819394734</v>
      </c>
      <c r="G106" s="6">
        <f t="shared" si="22"/>
        <v>104.26022473750001</v>
      </c>
      <c r="H106" s="6"/>
      <c r="I106" s="27"/>
    </row>
    <row r="107" spans="1:9" ht="42.75" customHeight="1" x14ac:dyDescent="0.25">
      <c r="A107" s="11" t="s">
        <v>177</v>
      </c>
      <c r="B107" s="7" t="s">
        <v>178</v>
      </c>
      <c r="C107" s="6">
        <v>30000000</v>
      </c>
      <c r="D107" s="6">
        <v>80000000</v>
      </c>
      <c r="E107" s="6">
        <v>83408179.790000007</v>
      </c>
      <c r="F107" s="6">
        <f t="shared" si="21"/>
        <v>278.02726596666668</v>
      </c>
      <c r="G107" s="6">
        <f t="shared" si="22"/>
        <v>104.26022473750001</v>
      </c>
      <c r="H107" s="37" t="s">
        <v>417</v>
      </c>
      <c r="I107" s="20" t="s">
        <v>417</v>
      </c>
    </row>
    <row r="108" spans="1:9" ht="0.75" hidden="1" customHeight="1" x14ac:dyDescent="0.25">
      <c r="A108" s="11" t="s">
        <v>179</v>
      </c>
      <c r="B108" s="7" t="s">
        <v>180</v>
      </c>
      <c r="C108" s="6">
        <v>80000000</v>
      </c>
      <c r="D108" s="6">
        <v>39600000</v>
      </c>
      <c r="E108" s="6">
        <v>51795302.439999998</v>
      </c>
      <c r="F108" s="6">
        <f t="shared" si="21"/>
        <v>64.74412805</v>
      </c>
      <c r="G108" s="6">
        <f t="shared" si="22"/>
        <v>130.79621828282828</v>
      </c>
      <c r="H108" s="6"/>
      <c r="I108" s="27"/>
    </row>
    <row r="109" spans="1:9" ht="74.25" customHeight="1" x14ac:dyDescent="0.25">
      <c r="A109" s="11" t="s">
        <v>181</v>
      </c>
      <c r="B109" s="7" t="s">
        <v>182</v>
      </c>
      <c r="C109" s="6">
        <v>730000</v>
      </c>
      <c r="D109" s="6">
        <v>0</v>
      </c>
      <c r="E109" s="6">
        <v>0</v>
      </c>
      <c r="F109" s="6">
        <f t="shared" si="21"/>
        <v>0</v>
      </c>
      <c r="G109" s="6">
        <v>0</v>
      </c>
      <c r="H109" s="6"/>
      <c r="I109" s="27"/>
    </row>
    <row r="110" spans="1:9" ht="82.5" hidden="1" customHeight="1" x14ac:dyDescent="0.25">
      <c r="A110" s="11" t="s">
        <v>183</v>
      </c>
      <c r="B110" s="7" t="s">
        <v>184</v>
      </c>
      <c r="C110" s="6">
        <v>730000</v>
      </c>
      <c r="D110" s="6">
        <v>165874000</v>
      </c>
      <c r="E110" s="6">
        <v>165874490</v>
      </c>
      <c r="F110" s="6">
        <f t="shared" si="21"/>
        <v>22722.532876712328</v>
      </c>
      <c r="G110" s="6">
        <f t="shared" si="22"/>
        <v>100.00029540494593</v>
      </c>
      <c r="H110" s="6"/>
      <c r="I110" s="27"/>
    </row>
    <row r="111" spans="1:9" ht="102.75" customHeight="1" x14ac:dyDescent="0.25">
      <c r="A111" s="11" t="s">
        <v>185</v>
      </c>
      <c r="B111" s="7" t="s">
        <v>186</v>
      </c>
      <c r="C111" s="6">
        <v>4000000</v>
      </c>
      <c r="D111" s="6">
        <v>32000000</v>
      </c>
      <c r="E111" s="6">
        <v>37101345.229999997</v>
      </c>
      <c r="F111" s="6">
        <f t="shared" si="21"/>
        <v>927.53363075000004</v>
      </c>
      <c r="G111" s="6">
        <f t="shared" si="22"/>
        <v>115.94170384375001</v>
      </c>
      <c r="H111" s="37" t="s">
        <v>417</v>
      </c>
      <c r="I111" s="20" t="s">
        <v>417</v>
      </c>
    </row>
    <row r="112" spans="1:9" ht="90" hidden="1" x14ac:dyDescent="0.25">
      <c r="A112" s="11" t="s">
        <v>187</v>
      </c>
      <c r="B112" s="7" t="s">
        <v>188</v>
      </c>
      <c r="C112" s="6">
        <f>C113</f>
        <v>4000000</v>
      </c>
      <c r="D112" s="6">
        <f t="shared" ref="D112:E112" si="28">D113</f>
        <v>14450000</v>
      </c>
      <c r="E112" s="6">
        <f t="shared" si="28"/>
        <v>15735946.449999999</v>
      </c>
      <c r="F112" s="6">
        <f t="shared" si="21"/>
        <v>393.39866125000003</v>
      </c>
      <c r="G112" s="6">
        <f t="shared" si="22"/>
        <v>108.89928339100345</v>
      </c>
      <c r="H112" s="6"/>
      <c r="I112" s="27"/>
    </row>
    <row r="113" spans="1:9" ht="120" hidden="1" x14ac:dyDescent="0.25">
      <c r="A113" s="11" t="s">
        <v>189</v>
      </c>
      <c r="B113" s="7" t="s">
        <v>190</v>
      </c>
      <c r="C113" s="6">
        <v>4000000</v>
      </c>
      <c r="D113" s="6">
        <v>14450000</v>
      </c>
      <c r="E113" s="6">
        <v>15735946.449999999</v>
      </c>
      <c r="F113" s="6">
        <f t="shared" si="21"/>
        <v>393.39866125000003</v>
      </c>
      <c r="G113" s="6">
        <f t="shared" si="22"/>
        <v>108.89928339100345</v>
      </c>
      <c r="H113" s="6"/>
      <c r="I113" s="27"/>
    </row>
    <row r="114" spans="1:9" ht="60" customHeight="1" x14ac:dyDescent="0.25">
      <c r="A114" s="11" t="s">
        <v>191</v>
      </c>
      <c r="B114" s="7" t="s">
        <v>192</v>
      </c>
      <c r="C114" s="6">
        <v>8000000</v>
      </c>
      <c r="D114" s="6">
        <v>23000000</v>
      </c>
      <c r="E114" s="6">
        <v>39206500.030000001</v>
      </c>
      <c r="F114" s="6">
        <f t="shared" si="21"/>
        <v>490.08125037500002</v>
      </c>
      <c r="G114" s="6">
        <f t="shared" si="22"/>
        <v>170.46304360869567</v>
      </c>
      <c r="H114" s="37" t="s">
        <v>504</v>
      </c>
      <c r="I114" s="20" t="s">
        <v>504</v>
      </c>
    </row>
    <row r="115" spans="1:9" ht="45" hidden="1" x14ac:dyDescent="0.25">
      <c r="A115" s="11" t="s">
        <v>193</v>
      </c>
      <c r="B115" s="7" t="s">
        <v>194</v>
      </c>
      <c r="C115" s="6">
        <f>C120</f>
        <v>0</v>
      </c>
      <c r="D115" s="6">
        <f>D120+D118+D122+D135+D140+D141</f>
        <v>4500000</v>
      </c>
      <c r="E115" s="6">
        <f>E116+E120+E118+E122+E124+E126+E128+E129+E131+E133+E137+E135+E140+E141</f>
        <v>4507330.7200000007</v>
      </c>
      <c r="F115" s="6">
        <v>0</v>
      </c>
      <c r="G115" s="6">
        <f t="shared" si="22"/>
        <v>100.1629048888889</v>
      </c>
      <c r="H115" s="6"/>
      <c r="I115" s="27"/>
    </row>
    <row r="116" spans="1:9" ht="75" hidden="1" x14ac:dyDescent="0.25">
      <c r="A116" s="11" t="s">
        <v>195</v>
      </c>
      <c r="B116" s="7" t="s">
        <v>196</v>
      </c>
      <c r="C116" s="6" t="s">
        <v>12</v>
      </c>
      <c r="D116" s="6">
        <v>0</v>
      </c>
      <c r="E116" s="6">
        <f>E117</f>
        <v>128976.85</v>
      </c>
      <c r="F116" s="6">
        <v>0</v>
      </c>
      <c r="G116" s="6">
        <v>0</v>
      </c>
      <c r="H116" s="6"/>
      <c r="I116" s="27"/>
    </row>
    <row r="117" spans="1:9" ht="105" hidden="1" x14ac:dyDescent="0.25">
      <c r="A117" s="11" t="s">
        <v>197</v>
      </c>
      <c r="B117" s="7" t="s">
        <v>198</v>
      </c>
      <c r="C117" s="6" t="s">
        <v>12</v>
      </c>
      <c r="D117" s="6">
        <v>0</v>
      </c>
      <c r="E117" s="6">
        <v>128976.85</v>
      </c>
      <c r="F117" s="6">
        <v>0</v>
      </c>
      <c r="G117" s="6">
        <v>0</v>
      </c>
      <c r="H117" s="6"/>
      <c r="I117" s="27"/>
    </row>
    <row r="118" spans="1:9" ht="105" hidden="1" x14ac:dyDescent="0.25">
      <c r="A118" s="11" t="s">
        <v>199</v>
      </c>
      <c r="B118" s="7" t="s">
        <v>200</v>
      </c>
      <c r="C118" s="6" t="s">
        <v>12</v>
      </c>
      <c r="D118" s="6">
        <f>D119</f>
        <v>0</v>
      </c>
      <c r="E118" s="6">
        <f>E119</f>
        <v>437243.65</v>
      </c>
      <c r="F118" s="6">
        <v>0</v>
      </c>
      <c r="G118" s="6">
        <v>0</v>
      </c>
      <c r="H118" s="6"/>
      <c r="I118" s="27"/>
    </row>
    <row r="119" spans="1:9" ht="135" hidden="1" x14ac:dyDescent="0.25">
      <c r="A119" s="11" t="s">
        <v>201</v>
      </c>
      <c r="B119" s="7" t="s">
        <v>202</v>
      </c>
      <c r="C119" s="6" t="s">
        <v>12</v>
      </c>
      <c r="D119" s="6">
        <v>0</v>
      </c>
      <c r="E119" s="6">
        <v>437243.65</v>
      </c>
      <c r="F119" s="6">
        <v>0</v>
      </c>
      <c r="G119" s="6">
        <v>0</v>
      </c>
      <c r="H119" s="6"/>
      <c r="I119" s="27"/>
    </row>
    <row r="120" spans="1:9" ht="75" hidden="1" x14ac:dyDescent="0.25">
      <c r="A120" s="11" t="s">
        <v>203</v>
      </c>
      <c r="B120" s="7" t="s">
        <v>204</v>
      </c>
      <c r="C120" s="6">
        <f>C121</f>
        <v>0</v>
      </c>
      <c r="D120" s="6">
        <f t="shared" ref="D120:E120" si="29">D121</f>
        <v>0</v>
      </c>
      <c r="E120" s="6">
        <f t="shared" si="29"/>
        <v>158049.45000000001</v>
      </c>
      <c r="F120" s="6">
        <v>0</v>
      </c>
      <c r="G120" s="6">
        <v>0</v>
      </c>
      <c r="H120" s="6"/>
      <c r="I120" s="27"/>
    </row>
    <row r="121" spans="1:9" ht="105" hidden="1" x14ac:dyDescent="0.25">
      <c r="A121" s="11" t="s">
        <v>205</v>
      </c>
      <c r="B121" s="7" t="s">
        <v>206</v>
      </c>
      <c r="C121" s="6">
        <v>0</v>
      </c>
      <c r="D121" s="6">
        <v>0</v>
      </c>
      <c r="E121" s="6">
        <v>158049.45000000001</v>
      </c>
      <c r="F121" s="6">
        <v>0</v>
      </c>
      <c r="G121" s="6">
        <v>0</v>
      </c>
      <c r="H121" s="6"/>
      <c r="I121" s="27"/>
    </row>
    <row r="122" spans="1:9" ht="90" hidden="1" x14ac:dyDescent="0.25">
      <c r="A122" s="11" t="s">
        <v>207</v>
      </c>
      <c r="B122" s="7" t="s">
        <v>208</v>
      </c>
      <c r="C122" s="6" t="s">
        <v>12</v>
      </c>
      <c r="D122" s="6">
        <f>D123</f>
        <v>0</v>
      </c>
      <c r="E122" s="6">
        <f>E123</f>
        <v>55181.95</v>
      </c>
      <c r="F122" s="6">
        <v>0</v>
      </c>
      <c r="G122" s="6">
        <v>0</v>
      </c>
      <c r="H122" s="6"/>
      <c r="I122" s="27"/>
    </row>
    <row r="123" spans="1:9" ht="120" hidden="1" x14ac:dyDescent="0.25">
      <c r="A123" s="11" t="s">
        <v>209</v>
      </c>
      <c r="B123" s="7" t="s">
        <v>210</v>
      </c>
      <c r="C123" s="6" t="s">
        <v>12</v>
      </c>
      <c r="D123" s="6">
        <v>0</v>
      </c>
      <c r="E123" s="6">
        <v>55181.95</v>
      </c>
      <c r="F123" s="6">
        <v>0</v>
      </c>
      <c r="G123" s="6">
        <v>0</v>
      </c>
      <c r="H123" s="6"/>
      <c r="I123" s="27"/>
    </row>
    <row r="124" spans="1:9" ht="75" hidden="1" x14ac:dyDescent="0.25">
      <c r="A124" s="11" t="s">
        <v>211</v>
      </c>
      <c r="B124" s="7" t="s">
        <v>212</v>
      </c>
      <c r="C124" s="6" t="s">
        <v>12</v>
      </c>
      <c r="D124" s="6" t="s">
        <v>12</v>
      </c>
      <c r="E124" s="6">
        <f>E125</f>
        <v>65883.960000000006</v>
      </c>
      <c r="F124" s="6">
        <v>0</v>
      </c>
      <c r="G124" s="6">
        <v>0</v>
      </c>
      <c r="H124" s="6"/>
      <c r="I124" s="27"/>
    </row>
    <row r="125" spans="1:9" ht="105" hidden="1" x14ac:dyDescent="0.25">
      <c r="A125" s="11" t="s">
        <v>213</v>
      </c>
      <c r="B125" s="7" t="s">
        <v>214</v>
      </c>
      <c r="C125" s="6" t="s">
        <v>12</v>
      </c>
      <c r="D125" s="6" t="s">
        <v>12</v>
      </c>
      <c r="E125" s="6">
        <v>65883.960000000006</v>
      </c>
      <c r="F125" s="6">
        <v>0</v>
      </c>
      <c r="G125" s="6">
        <v>0</v>
      </c>
      <c r="H125" s="6"/>
      <c r="I125" s="27"/>
    </row>
    <row r="126" spans="1:9" ht="75" hidden="1" x14ac:dyDescent="0.25">
      <c r="A126" s="11" t="s">
        <v>215</v>
      </c>
      <c r="B126" s="7" t="s">
        <v>216</v>
      </c>
      <c r="C126" s="6" t="s">
        <v>12</v>
      </c>
      <c r="D126" s="6" t="s">
        <v>12</v>
      </c>
      <c r="E126" s="6">
        <f>E127</f>
        <v>10500</v>
      </c>
      <c r="F126" s="6">
        <v>0</v>
      </c>
      <c r="G126" s="6">
        <v>0</v>
      </c>
      <c r="H126" s="6"/>
      <c r="I126" s="27"/>
    </row>
    <row r="127" spans="1:9" ht="1.5" hidden="1" customHeight="1" x14ac:dyDescent="0.25">
      <c r="A127" s="11" t="s">
        <v>217</v>
      </c>
      <c r="B127" s="7" t="s">
        <v>218</v>
      </c>
      <c r="C127" s="6" t="s">
        <v>12</v>
      </c>
      <c r="D127" s="6" t="s">
        <v>12</v>
      </c>
      <c r="E127" s="6">
        <v>10500</v>
      </c>
      <c r="F127" s="6">
        <v>0</v>
      </c>
      <c r="G127" s="6">
        <v>0</v>
      </c>
      <c r="H127" s="6"/>
      <c r="I127" s="27"/>
    </row>
    <row r="128" spans="1:9" ht="93.75" hidden="1" customHeight="1" x14ac:dyDescent="0.25">
      <c r="A128" s="11" t="s">
        <v>477</v>
      </c>
      <c r="B128" s="7" t="s">
        <v>478</v>
      </c>
      <c r="C128" s="6"/>
      <c r="D128" s="6"/>
      <c r="E128" s="6">
        <v>35051.69</v>
      </c>
      <c r="F128" s="6"/>
      <c r="G128" s="6"/>
      <c r="H128" s="6"/>
      <c r="I128" s="27"/>
    </row>
    <row r="129" spans="1:9" ht="75" hidden="1" x14ac:dyDescent="0.25">
      <c r="A129" s="11" t="s">
        <v>219</v>
      </c>
      <c r="B129" s="7" t="s">
        <v>220</v>
      </c>
      <c r="C129" s="6" t="s">
        <v>12</v>
      </c>
      <c r="D129" s="6" t="s">
        <v>12</v>
      </c>
      <c r="E129" s="6">
        <f>E130</f>
        <v>22034.58</v>
      </c>
      <c r="F129" s="6">
        <v>0</v>
      </c>
      <c r="G129" s="6">
        <v>0</v>
      </c>
      <c r="H129" s="6"/>
      <c r="I129" s="27"/>
    </row>
    <row r="130" spans="1:9" ht="105" hidden="1" x14ac:dyDescent="0.25">
      <c r="A130" s="11" t="s">
        <v>221</v>
      </c>
      <c r="B130" s="7" t="s">
        <v>222</v>
      </c>
      <c r="C130" s="6" t="s">
        <v>12</v>
      </c>
      <c r="D130" s="6" t="s">
        <v>12</v>
      </c>
      <c r="E130" s="6">
        <v>22034.58</v>
      </c>
      <c r="F130" s="6">
        <v>0</v>
      </c>
      <c r="G130" s="6">
        <v>0</v>
      </c>
      <c r="H130" s="6"/>
      <c r="I130" s="27"/>
    </row>
    <row r="131" spans="1:9" ht="90" hidden="1" x14ac:dyDescent="0.25">
      <c r="A131" s="11" t="s">
        <v>223</v>
      </c>
      <c r="B131" s="7" t="s">
        <v>224</v>
      </c>
      <c r="C131" s="6" t="s">
        <v>12</v>
      </c>
      <c r="D131" s="6" t="s">
        <v>12</v>
      </c>
      <c r="E131" s="6">
        <f>E132</f>
        <v>407866.76</v>
      </c>
      <c r="F131" s="6">
        <v>0</v>
      </c>
      <c r="G131" s="6">
        <v>0</v>
      </c>
      <c r="H131" s="6"/>
      <c r="I131" s="27"/>
    </row>
    <row r="132" spans="1:9" ht="120" hidden="1" x14ac:dyDescent="0.25">
      <c r="A132" s="11" t="s">
        <v>225</v>
      </c>
      <c r="B132" s="7" t="s">
        <v>226</v>
      </c>
      <c r="C132" s="6" t="s">
        <v>12</v>
      </c>
      <c r="D132" s="6" t="s">
        <v>12</v>
      </c>
      <c r="E132" s="6">
        <v>407866.76</v>
      </c>
      <c r="F132" s="6">
        <v>0</v>
      </c>
      <c r="G132" s="6">
        <v>0</v>
      </c>
      <c r="H132" s="6"/>
      <c r="I132" s="27"/>
    </row>
    <row r="133" spans="1:9" ht="90" hidden="1" x14ac:dyDescent="0.25">
      <c r="A133" s="11" t="s">
        <v>227</v>
      </c>
      <c r="B133" s="7" t="s">
        <v>228</v>
      </c>
      <c r="C133" s="6" t="s">
        <v>12</v>
      </c>
      <c r="D133" s="6" t="s">
        <v>12</v>
      </c>
      <c r="E133" s="6">
        <f>E134</f>
        <v>166904.51999999999</v>
      </c>
      <c r="F133" s="6">
        <v>0</v>
      </c>
      <c r="G133" s="6">
        <v>0</v>
      </c>
      <c r="H133" s="6"/>
      <c r="I133" s="27"/>
    </row>
    <row r="134" spans="1:9" ht="150" hidden="1" x14ac:dyDescent="0.25">
      <c r="A134" s="11" t="s">
        <v>229</v>
      </c>
      <c r="B134" s="7" t="s">
        <v>230</v>
      </c>
      <c r="C134" s="6" t="s">
        <v>12</v>
      </c>
      <c r="D134" s="6" t="s">
        <v>12</v>
      </c>
      <c r="E134" s="6">
        <v>166904.51999999999</v>
      </c>
      <c r="F134" s="6">
        <v>0</v>
      </c>
      <c r="G134" s="6">
        <v>0</v>
      </c>
      <c r="H134" s="6"/>
      <c r="I134" s="27"/>
    </row>
    <row r="135" spans="1:9" ht="90" hidden="1" x14ac:dyDescent="0.25">
      <c r="A135" s="11" t="s">
        <v>231</v>
      </c>
      <c r="B135" s="7" t="s">
        <v>232</v>
      </c>
      <c r="C135" s="6" t="s">
        <v>12</v>
      </c>
      <c r="D135" s="6">
        <f>D136</f>
        <v>0</v>
      </c>
      <c r="E135" s="6">
        <f>E136</f>
        <v>12520.7</v>
      </c>
      <c r="F135" s="6">
        <v>0</v>
      </c>
      <c r="G135" s="6">
        <v>0</v>
      </c>
      <c r="H135" s="6"/>
      <c r="I135" s="27"/>
    </row>
    <row r="136" spans="1:9" ht="120" hidden="1" x14ac:dyDescent="0.25">
      <c r="A136" s="11" t="s">
        <v>233</v>
      </c>
      <c r="B136" s="7" t="s">
        <v>234</v>
      </c>
      <c r="C136" s="6" t="s">
        <v>12</v>
      </c>
      <c r="D136" s="6">
        <v>0</v>
      </c>
      <c r="E136" s="6">
        <v>12520.7</v>
      </c>
      <c r="F136" s="6">
        <v>0</v>
      </c>
      <c r="G136" s="6">
        <v>0</v>
      </c>
      <c r="H136" s="6"/>
      <c r="I136" s="27"/>
    </row>
    <row r="137" spans="1:9" ht="90" hidden="1" x14ac:dyDescent="0.25">
      <c r="A137" s="11" t="s">
        <v>235</v>
      </c>
      <c r="B137" s="7" t="s">
        <v>236</v>
      </c>
      <c r="C137" s="6" t="s">
        <v>12</v>
      </c>
      <c r="D137" s="6" t="s">
        <v>12</v>
      </c>
      <c r="E137" s="6">
        <f>E138</f>
        <v>18977.73</v>
      </c>
      <c r="F137" s="6">
        <v>0</v>
      </c>
      <c r="G137" s="6">
        <v>0</v>
      </c>
      <c r="H137" s="6"/>
      <c r="I137" s="27"/>
    </row>
    <row r="138" spans="1:9" ht="120" hidden="1" x14ac:dyDescent="0.25">
      <c r="A138" s="11" t="s">
        <v>237</v>
      </c>
      <c r="B138" s="7" t="s">
        <v>238</v>
      </c>
      <c r="C138" s="6" t="s">
        <v>12</v>
      </c>
      <c r="D138" s="6" t="s">
        <v>12</v>
      </c>
      <c r="E138" s="6">
        <v>18977.73</v>
      </c>
      <c r="F138" s="6">
        <v>0</v>
      </c>
      <c r="G138" s="6">
        <v>0</v>
      </c>
      <c r="H138" s="6"/>
      <c r="I138" s="27"/>
    </row>
    <row r="139" spans="1:9" ht="75" hidden="1" x14ac:dyDescent="0.25">
      <c r="A139" s="11" t="s">
        <v>239</v>
      </c>
      <c r="B139" s="7" t="s">
        <v>240</v>
      </c>
      <c r="C139" s="6" t="s">
        <v>12</v>
      </c>
      <c r="D139" s="6">
        <f>D140</f>
        <v>0</v>
      </c>
      <c r="E139" s="6">
        <f>E140</f>
        <v>623404.73</v>
      </c>
      <c r="F139" s="6">
        <v>0</v>
      </c>
      <c r="G139" s="6">
        <v>0</v>
      </c>
      <c r="H139" s="6"/>
      <c r="I139" s="27"/>
    </row>
    <row r="140" spans="1:9" ht="105" hidden="1" x14ac:dyDescent="0.25">
      <c r="A140" s="11" t="s">
        <v>241</v>
      </c>
      <c r="B140" s="7" t="s">
        <v>242</v>
      </c>
      <c r="C140" s="6" t="s">
        <v>12</v>
      </c>
      <c r="D140" s="6">
        <v>0</v>
      </c>
      <c r="E140" s="6">
        <v>623404.73</v>
      </c>
      <c r="F140" s="6">
        <v>0</v>
      </c>
      <c r="G140" s="6">
        <v>0</v>
      </c>
      <c r="H140" s="6"/>
      <c r="I140" s="27"/>
    </row>
    <row r="141" spans="1:9" ht="90" hidden="1" x14ac:dyDescent="0.25">
      <c r="A141" s="11" t="s">
        <v>243</v>
      </c>
      <c r="B141" s="7" t="s">
        <v>244</v>
      </c>
      <c r="C141" s="6">
        <f>C142</f>
        <v>4500000</v>
      </c>
      <c r="D141" s="6">
        <f>D142</f>
        <v>4500000</v>
      </c>
      <c r="E141" s="6">
        <f>E142</f>
        <v>2364734.15</v>
      </c>
      <c r="F141" s="6">
        <f t="shared" si="21"/>
        <v>52.549647777777778</v>
      </c>
      <c r="G141" s="6">
        <f t="shared" si="22"/>
        <v>52.549647777777778</v>
      </c>
      <c r="H141" s="6"/>
      <c r="I141" s="27"/>
    </row>
    <row r="142" spans="1:9" ht="120" hidden="1" x14ac:dyDescent="0.25">
      <c r="A142" s="11" t="s">
        <v>245</v>
      </c>
      <c r="B142" s="7" t="s">
        <v>246</v>
      </c>
      <c r="C142" s="6">
        <v>4500000</v>
      </c>
      <c r="D142" s="6">
        <v>4500000</v>
      </c>
      <c r="E142" s="6">
        <v>2364734.15</v>
      </c>
      <c r="F142" s="6">
        <f t="shared" si="21"/>
        <v>52.549647777777778</v>
      </c>
      <c r="G142" s="6">
        <f t="shared" si="22"/>
        <v>52.549647777777778</v>
      </c>
      <c r="H142" s="6"/>
      <c r="I142" s="27"/>
    </row>
    <row r="143" spans="1:9" ht="45" hidden="1" x14ac:dyDescent="0.25">
      <c r="A143" s="11" t="s">
        <v>247</v>
      </c>
      <c r="B143" s="7" t="s">
        <v>248</v>
      </c>
      <c r="C143" s="6" t="s">
        <v>12</v>
      </c>
      <c r="D143" s="6">
        <f>D144</f>
        <v>0</v>
      </c>
      <c r="E143" s="6">
        <f>E144</f>
        <v>401642.81</v>
      </c>
      <c r="F143" s="6">
        <v>0</v>
      </c>
      <c r="G143" s="6">
        <v>0</v>
      </c>
      <c r="H143" s="6"/>
      <c r="I143" s="27"/>
    </row>
    <row r="144" spans="1:9" ht="60" hidden="1" x14ac:dyDescent="0.25">
      <c r="A144" s="11" t="s">
        <v>249</v>
      </c>
      <c r="B144" s="7" t="s">
        <v>250</v>
      </c>
      <c r="C144" s="6" t="s">
        <v>12</v>
      </c>
      <c r="D144" s="6">
        <v>0</v>
      </c>
      <c r="E144" s="6">
        <v>401642.81</v>
      </c>
      <c r="F144" s="6">
        <v>0</v>
      </c>
      <c r="G144" s="6">
        <v>0</v>
      </c>
      <c r="H144" s="6"/>
      <c r="I144" s="27"/>
    </row>
    <row r="145" spans="1:9" ht="1.5" hidden="1" customHeight="1" x14ac:dyDescent="0.25">
      <c r="A145" s="11" t="s">
        <v>251</v>
      </c>
      <c r="B145" s="7" t="s">
        <v>252</v>
      </c>
      <c r="C145" s="6">
        <f>C146</f>
        <v>2500000</v>
      </c>
      <c r="D145" s="6">
        <f>D146+D148</f>
        <v>3500000</v>
      </c>
      <c r="E145" s="6">
        <f>E146+E148</f>
        <v>4002857.19</v>
      </c>
      <c r="F145" s="6">
        <f t="shared" si="21"/>
        <v>160.11428759999998</v>
      </c>
      <c r="G145" s="6">
        <f t="shared" si="22"/>
        <v>114.36734828571429</v>
      </c>
      <c r="H145" s="6"/>
      <c r="I145" s="27"/>
    </row>
    <row r="146" spans="1:9" ht="75" hidden="1" x14ac:dyDescent="0.25">
      <c r="A146" s="11" t="s">
        <v>253</v>
      </c>
      <c r="B146" s="7" t="s">
        <v>254</v>
      </c>
      <c r="C146" s="6">
        <f>C147</f>
        <v>2500000</v>
      </c>
      <c r="D146" s="6">
        <f t="shared" ref="D146:E146" si="30">D147</f>
        <v>2500000</v>
      </c>
      <c r="E146" s="6">
        <f t="shared" si="30"/>
        <v>4002857.19</v>
      </c>
      <c r="F146" s="6">
        <f t="shared" si="21"/>
        <v>160.11428759999998</v>
      </c>
      <c r="G146" s="6">
        <f t="shared" si="22"/>
        <v>160.11428759999998</v>
      </c>
      <c r="H146" s="6"/>
      <c r="I146" s="27"/>
    </row>
    <row r="147" spans="1:9" ht="90" hidden="1" x14ac:dyDescent="0.25">
      <c r="A147" s="11" t="s">
        <v>255</v>
      </c>
      <c r="B147" s="7" t="s">
        <v>256</v>
      </c>
      <c r="C147" s="6">
        <v>2500000</v>
      </c>
      <c r="D147" s="6">
        <v>2500000</v>
      </c>
      <c r="E147" s="6">
        <v>4002857.19</v>
      </c>
      <c r="F147" s="6">
        <f t="shared" si="21"/>
        <v>160.11428759999998</v>
      </c>
      <c r="G147" s="6">
        <f t="shared" si="22"/>
        <v>160.11428759999998</v>
      </c>
      <c r="H147" s="6"/>
      <c r="I147" s="27"/>
    </row>
    <row r="148" spans="1:9" ht="105" hidden="1" x14ac:dyDescent="0.25">
      <c r="A148" s="11" t="s">
        <v>257</v>
      </c>
      <c r="B148" s="7" t="s">
        <v>258</v>
      </c>
      <c r="C148" s="6">
        <f>C149</f>
        <v>1000000</v>
      </c>
      <c r="D148" s="6">
        <f>D149</f>
        <v>1000000</v>
      </c>
      <c r="E148" s="6">
        <f>E149</f>
        <v>0</v>
      </c>
      <c r="F148" s="6">
        <v>0</v>
      </c>
      <c r="G148" s="6">
        <f t="shared" si="22"/>
        <v>0</v>
      </c>
      <c r="H148" s="6"/>
      <c r="I148" s="27"/>
    </row>
    <row r="149" spans="1:9" ht="3" hidden="1" customHeight="1" x14ac:dyDescent="0.25">
      <c r="A149" s="11" t="s">
        <v>259</v>
      </c>
      <c r="B149" s="7" t="s">
        <v>260</v>
      </c>
      <c r="C149" s="6">
        <v>1000000</v>
      </c>
      <c r="D149" s="6">
        <v>1000000</v>
      </c>
      <c r="E149" s="6">
        <v>0</v>
      </c>
      <c r="F149" s="6">
        <v>0</v>
      </c>
      <c r="G149" s="6">
        <f t="shared" si="22"/>
        <v>0</v>
      </c>
      <c r="H149" s="6"/>
      <c r="I149" s="27"/>
    </row>
    <row r="150" spans="1:9" ht="30" hidden="1" x14ac:dyDescent="0.25">
      <c r="A150" s="11" t="s">
        <v>261</v>
      </c>
      <c r="B150" s="7" t="s">
        <v>262</v>
      </c>
      <c r="C150" s="6" t="s">
        <v>12</v>
      </c>
      <c r="D150" s="6">
        <v>0</v>
      </c>
      <c r="E150" s="6">
        <v>3443306.13</v>
      </c>
      <c r="F150" s="6">
        <v>0</v>
      </c>
      <c r="G150" s="6">
        <v>0</v>
      </c>
      <c r="H150" s="6"/>
      <c r="I150" s="27"/>
    </row>
    <row r="151" spans="1:9" ht="75" hidden="1" x14ac:dyDescent="0.25">
      <c r="A151" s="11" t="s">
        <v>413</v>
      </c>
      <c r="B151" s="6" t="s">
        <v>423</v>
      </c>
      <c r="D151" s="6">
        <f>D152</f>
        <v>0</v>
      </c>
      <c r="E151" s="6">
        <f>E152</f>
        <v>2803929.88</v>
      </c>
      <c r="F151" s="6">
        <v>0</v>
      </c>
      <c r="G151" s="6">
        <v>0</v>
      </c>
      <c r="H151" s="6"/>
      <c r="I151" s="27"/>
    </row>
    <row r="152" spans="1:9" ht="30" hidden="1" x14ac:dyDescent="0.25">
      <c r="A152" s="11" t="s">
        <v>414</v>
      </c>
      <c r="B152" s="7" t="s">
        <v>424</v>
      </c>
      <c r="C152" s="6"/>
      <c r="D152" s="6">
        <v>0</v>
      </c>
      <c r="E152" s="6">
        <v>2803929.88</v>
      </c>
      <c r="F152" s="6">
        <v>0</v>
      </c>
      <c r="G152" s="6">
        <v>0</v>
      </c>
      <c r="H152" s="6"/>
      <c r="I152" s="27"/>
    </row>
    <row r="153" spans="1:9" ht="90" hidden="1" x14ac:dyDescent="0.25">
      <c r="A153" s="11" t="s">
        <v>263</v>
      </c>
      <c r="B153" s="7" t="s">
        <v>264</v>
      </c>
      <c r="C153" s="6" t="s">
        <v>12</v>
      </c>
      <c r="D153" s="6">
        <v>0</v>
      </c>
      <c r="E153" s="6">
        <f>E154+E155</f>
        <v>639376.25</v>
      </c>
      <c r="F153" s="6">
        <v>0</v>
      </c>
      <c r="G153" s="6">
        <v>0</v>
      </c>
      <c r="H153" s="6"/>
      <c r="I153" s="27"/>
    </row>
    <row r="154" spans="1:9" ht="90" hidden="1" x14ac:dyDescent="0.25">
      <c r="A154" s="11" t="s">
        <v>265</v>
      </c>
      <c r="B154" s="7" t="s">
        <v>266</v>
      </c>
      <c r="C154" s="6" t="s">
        <v>12</v>
      </c>
      <c r="D154" s="6">
        <v>0</v>
      </c>
      <c r="E154" s="6">
        <v>619461.25</v>
      </c>
      <c r="F154" s="6">
        <v>0</v>
      </c>
      <c r="G154" s="6">
        <v>0</v>
      </c>
      <c r="H154" s="6"/>
      <c r="I154" s="27"/>
    </row>
    <row r="155" spans="1:9" ht="90" hidden="1" x14ac:dyDescent="0.25">
      <c r="A155" s="11" t="s">
        <v>267</v>
      </c>
      <c r="B155" s="7" t="s">
        <v>268</v>
      </c>
      <c r="C155" s="6" t="s">
        <v>12</v>
      </c>
      <c r="D155" s="6">
        <v>0</v>
      </c>
      <c r="E155" s="6">
        <v>19915</v>
      </c>
      <c r="F155" s="6">
        <v>0</v>
      </c>
      <c r="G155" s="6">
        <v>0</v>
      </c>
      <c r="H155" s="6"/>
      <c r="I155" s="27"/>
    </row>
    <row r="156" spans="1:9" ht="30" hidden="1" x14ac:dyDescent="0.25">
      <c r="A156" s="11" t="s">
        <v>388</v>
      </c>
      <c r="B156" s="7" t="s">
        <v>389</v>
      </c>
      <c r="C156" s="6"/>
      <c r="D156" s="6">
        <v>0</v>
      </c>
      <c r="E156" s="6">
        <v>693462.91</v>
      </c>
      <c r="F156" s="6">
        <v>0</v>
      </c>
      <c r="G156" s="6">
        <v>0</v>
      </c>
      <c r="H156" s="6"/>
      <c r="I156" s="27"/>
    </row>
    <row r="157" spans="1:9" ht="18" customHeight="1" x14ac:dyDescent="0.25">
      <c r="A157" s="11" t="s">
        <v>269</v>
      </c>
      <c r="B157" s="7" t="s">
        <v>270</v>
      </c>
      <c r="C157" s="6">
        <f>C158</f>
        <v>38330000</v>
      </c>
      <c r="D157" s="6">
        <f t="shared" ref="D157:E157" si="31">D158</f>
        <v>70330000</v>
      </c>
      <c r="E157" s="6">
        <f t="shared" si="31"/>
        <v>72194634.129999995</v>
      </c>
      <c r="F157" s="6">
        <f t="shared" ref="F157:F221" si="32">E157/C157*100</f>
        <v>188.35020644403861</v>
      </c>
      <c r="G157" s="6">
        <f t="shared" ref="G157:G239" si="33">E157/D157*100</f>
        <v>102.65126422579269</v>
      </c>
      <c r="H157" s="30"/>
      <c r="I157" s="39"/>
    </row>
    <row r="158" spans="1:9" ht="71.25" customHeight="1" x14ac:dyDescent="0.25">
      <c r="A158" s="11" t="s">
        <v>271</v>
      </c>
      <c r="B158" s="7" t="s">
        <v>272</v>
      </c>
      <c r="C158" s="6">
        <v>38330000</v>
      </c>
      <c r="D158" s="6">
        <v>70330000</v>
      </c>
      <c r="E158" s="6">
        <v>72194634.129999995</v>
      </c>
      <c r="F158" s="6">
        <f t="shared" si="32"/>
        <v>188.35020644403861</v>
      </c>
      <c r="G158" s="6">
        <f t="shared" si="33"/>
        <v>102.65126422579269</v>
      </c>
      <c r="H158" s="37" t="s">
        <v>515</v>
      </c>
      <c r="I158" s="20" t="s">
        <v>515</v>
      </c>
    </row>
    <row r="159" spans="1:9" ht="30" hidden="1" x14ac:dyDescent="0.25">
      <c r="A159" s="11" t="s">
        <v>273</v>
      </c>
      <c r="B159" s="7" t="s">
        <v>274</v>
      </c>
      <c r="C159" s="6">
        <v>29878000</v>
      </c>
      <c r="D159" s="6">
        <v>77780000</v>
      </c>
      <c r="E159" s="6">
        <v>87986877.799999997</v>
      </c>
      <c r="F159" s="6">
        <f t="shared" si="32"/>
        <v>294.48717384028379</v>
      </c>
      <c r="G159" s="6">
        <f t="shared" si="33"/>
        <v>113.12275366418103</v>
      </c>
      <c r="H159" s="6"/>
      <c r="I159" s="27"/>
    </row>
    <row r="160" spans="1:9" hidden="1" x14ac:dyDescent="0.25">
      <c r="A160" s="11" t="s">
        <v>415</v>
      </c>
      <c r="B160" s="7"/>
      <c r="C160" s="6">
        <v>0</v>
      </c>
      <c r="D160" s="6">
        <v>0</v>
      </c>
      <c r="E160" s="6">
        <v>2090645.21</v>
      </c>
      <c r="F160" s="6">
        <v>0</v>
      </c>
      <c r="G160" s="6">
        <v>0</v>
      </c>
      <c r="H160" s="6"/>
      <c r="I160" s="27"/>
    </row>
    <row r="161" spans="1:9" x14ac:dyDescent="0.25">
      <c r="A161" s="15" t="s">
        <v>275</v>
      </c>
      <c r="B161" s="16" t="s">
        <v>276</v>
      </c>
      <c r="C161" s="26">
        <f>C162+C236</f>
        <v>2998812449.5500002</v>
      </c>
      <c r="D161" s="14">
        <f>D162+D236</f>
        <v>4603004786.8600006</v>
      </c>
      <c r="E161" s="14">
        <f>E162+E236+E240</f>
        <v>4486935783.8900003</v>
      </c>
      <c r="F161" s="14">
        <f t="shared" si="32"/>
        <v>149.62375471541435</v>
      </c>
      <c r="G161" s="14">
        <f t="shared" si="33"/>
        <v>97.478407945580742</v>
      </c>
      <c r="H161" s="14"/>
      <c r="I161" s="27"/>
    </row>
    <row r="162" spans="1:9" ht="45" x14ac:dyDescent="0.25">
      <c r="A162" s="11" t="s">
        <v>277</v>
      </c>
      <c r="B162" s="7" t="s">
        <v>278</v>
      </c>
      <c r="C162" s="6">
        <f>C163+C168+C203+C223</f>
        <v>2998812449.5500002</v>
      </c>
      <c r="D162" s="6">
        <f>D163+D168+D203+D223</f>
        <v>4599153786.8600006</v>
      </c>
      <c r="E162" s="6">
        <f>E163+E168+E203+E223</f>
        <v>4449652503.2000008</v>
      </c>
      <c r="F162" s="6">
        <f t="shared" si="32"/>
        <v>148.3804865445224</v>
      </c>
      <c r="G162" s="6">
        <f t="shared" si="33"/>
        <v>96.749374111230367</v>
      </c>
      <c r="H162" s="6"/>
      <c r="I162" s="27"/>
    </row>
    <row r="163" spans="1:9" ht="30" x14ac:dyDescent="0.25">
      <c r="A163" s="11" t="s">
        <v>279</v>
      </c>
      <c r="B163" s="7" t="s">
        <v>280</v>
      </c>
      <c r="C163" s="6">
        <f>C164+C166</f>
        <v>169800000</v>
      </c>
      <c r="D163" s="6">
        <f>D164+D166</f>
        <v>370571476.35000002</v>
      </c>
      <c r="E163" s="6">
        <f>E164+E166</f>
        <v>451055004.76999998</v>
      </c>
      <c r="F163" s="6">
        <f t="shared" si="32"/>
        <v>265.63898985276796</v>
      </c>
      <c r="G163" s="6">
        <f t="shared" si="33"/>
        <v>121.71875968780293</v>
      </c>
      <c r="H163" s="6"/>
      <c r="I163" s="27"/>
    </row>
    <row r="164" spans="1:9" ht="48" customHeight="1" x14ac:dyDescent="0.25">
      <c r="A164" s="11" t="s">
        <v>281</v>
      </c>
      <c r="B164" s="7" t="s">
        <v>282</v>
      </c>
      <c r="C164" s="6">
        <f>C165</f>
        <v>0</v>
      </c>
      <c r="D164" s="6">
        <v>177088476.34999999</v>
      </c>
      <c r="E164" s="6">
        <v>257572004.77000001</v>
      </c>
      <c r="F164" s="6">
        <v>0</v>
      </c>
      <c r="G164" s="6">
        <f t="shared" si="33"/>
        <v>145.44820198290674</v>
      </c>
      <c r="H164" s="6"/>
      <c r="I164" s="37" t="s">
        <v>513</v>
      </c>
    </row>
    <row r="165" spans="1:9" ht="45" hidden="1" x14ac:dyDescent="0.25">
      <c r="A165" s="11" t="s">
        <v>283</v>
      </c>
      <c r="B165" s="7" t="s">
        <v>284</v>
      </c>
      <c r="C165" s="6">
        <v>0</v>
      </c>
      <c r="D165" s="6">
        <v>261497087.31</v>
      </c>
      <c r="E165" s="6">
        <v>261497087.31</v>
      </c>
      <c r="F165" s="6">
        <v>0</v>
      </c>
      <c r="G165" s="6">
        <f t="shared" si="33"/>
        <v>100</v>
      </c>
      <c r="H165" s="6"/>
      <c r="I165" s="27"/>
    </row>
    <row r="166" spans="1:9" ht="51.75" customHeight="1" x14ac:dyDescent="0.25">
      <c r="A166" s="11" t="s">
        <v>426</v>
      </c>
      <c r="B166" s="7" t="s">
        <v>427</v>
      </c>
      <c r="C166" s="6">
        <v>169800000</v>
      </c>
      <c r="D166" s="6">
        <v>193483000</v>
      </c>
      <c r="E166" s="6">
        <v>193483000</v>
      </c>
      <c r="F166" s="6">
        <f t="shared" si="32"/>
        <v>113.94758539458185</v>
      </c>
      <c r="G166" s="6">
        <f t="shared" si="33"/>
        <v>100</v>
      </c>
      <c r="H166" s="37" t="s">
        <v>513</v>
      </c>
      <c r="I166" s="27"/>
    </row>
    <row r="167" spans="1:9" hidden="1" x14ac:dyDescent="0.25">
      <c r="A167" s="11" t="s">
        <v>425</v>
      </c>
      <c r="B167" s="7" t="s">
        <v>427</v>
      </c>
      <c r="C167" s="6">
        <v>120490000</v>
      </c>
      <c r="D167" s="6">
        <v>120490000</v>
      </c>
      <c r="E167" s="6">
        <v>120490000</v>
      </c>
      <c r="F167" s="6">
        <f t="shared" si="32"/>
        <v>100</v>
      </c>
      <c r="G167" s="6">
        <v>0</v>
      </c>
      <c r="H167" s="6"/>
      <c r="I167" s="27"/>
    </row>
    <row r="168" spans="1:9" ht="42.75" customHeight="1" x14ac:dyDescent="0.25">
      <c r="A168" s="11" t="s">
        <v>285</v>
      </c>
      <c r="B168" s="7" t="s">
        <v>286</v>
      </c>
      <c r="C168" s="19">
        <f>C169+C171+C175+C177+C179+C181+C183+C185+C187+C189+C191+C195+C199+C201</f>
        <v>505946119.23000002</v>
      </c>
      <c r="D168" s="6">
        <f>D169+D171+D173++D174+D175+D177+D179+D181+D183+D185+D187+D189+D191+D193+D195+D197+D199+D201</f>
        <v>1898935367.3400002</v>
      </c>
      <c r="E168" s="6">
        <f>E169+E171+E173++E174+E175+E177+E179+E181+E183+E185+E187+E189+E191+E193+E195+E197+E199+E201</f>
        <v>1688937614.1800001</v>
      </c>
      <c r="F168" s="6">
        <f t="shared" si="32"/>
        <v>333.81768334351415</v>
      </c>
      <c r="G168" s="6">
        <f t="shared" si="33"/>
        <v>88.941290115936823</v>
      </c>
      <c r="H168" s="27"/>
      <c r="I168" s="27"/>
    </row>
    <row r="169" spans="1:9" ht="14.25" hidden="1" customHeight="1" x14ac:dyDescent="0.25">
      <c r="A169" s="11" t="s">
        <v>287</v>
      </c>
      <c r="B169" s="7" t="s">
        <v>288</v>
      </c>
      <c r="C169" s="6">
        <f>C170</f>
        <v>0</v>
      </c>
      <c r="D169" s="6">
        <f>D170</f>
        <v>0</v>
      </c>
      <c r="E169" s="6">
        <f>E170</f>
        <v>0</v>
      </c>
      <c r="F169" s="6" t="e">
        <f t="shared" si="32"/>
        <v>#DIV/0!</v>
      </c>
      <c r="G169" s="6" t="e">
        <f t="shared" si="33"/>
        <v>#DIV/0!</v>
      </c>
      <c r="H169" s="6"/>
      <c r="I169" s="27" t="s">
        <v>374</v>
      </c>
    </row>
    <row r="170" spans="1:9" ht="150" hidden="1" x14ac:dyDescent="0.25">
      <c r="A170" s="11" t="s">
        <v>289</v>
      </c>
      <c r="B170" s="7" t="s">
        <v>290</v>
      </c>
      <c r="C170" s="6">
        <v>0</v>
      </c>
      <c r="D170" s="6">
        <v>0</v>
      </c>
      <c r="E170" s="6">
        <v>0</v>
      </c>
      <c r="F170" s="6" t="e">
        <f t="shared" si="32"/>
        <v>#DIV/0!</v>
      </c>
      <c r="G170" s="6" t="e">
        <f t="shared" si="33"/>
        <v>#DIV/0!</v>
      </c>
      <c r="H170" s="6"/>
      <c r="I170" s="27"/>
    </row>
    <row r="171" spans="1:9" ht="120" hidden="1" x14ac:dyDescent="0.25">
      <c r="A171" s="11" t="s">
        <v>291</v>
      </c>
      <c r="B171" s="7" t="s">
        <v>292</v>
      </c>
      <c r="C171" s="6">
        <f>C172</f>
        <v>0</v>
      </c>
      <c r="D171" s="6">
        <f>D172</f>
        <v>0</v>
      </c>
      <c r="E171" s="6">
        <f>E172</f>
        <v>0</v>
      </c>
      <c r="F171" s="6" t="e">
        <f t="shared" si="32"/>
        <v>#DIV/0!</v>
      </c>
      <c r="G171" s="6" t="e">
        <f t="shared" si="33"/>
        <v>#DIV/0!</v>
      </c>
      <c r="H171" s="6"/>
      <c r="I171" s="27" t="s">
        <v>374</v>
      </c>
    </row>
    <row r="172" spans="1:9" ht="104.25" hidden="1" customHeight="1" x14ac:dyDescent="0.25">
      <c r="A172" s="11" t="s">
        <v>293</v>
      </c>
      <c r="B172" s="7" t="s">
        <v>458</v>
      </c>
      <c r="C172" s="6">
        <v>0</v>
      </c>
      <c r="D172" s="6">
        <v>0</v>
      </c>
      <c r="E172" s="6">
        <v>0</v>
      </c>
      <c r="F172" s="6" t="e">
        <f t="shared" si="32"/>
        <v>#DIV/0!</v>
      </c>
      <c r="G172" s="6" t="e">
        <f t="shared" si="33"/>
        <v>#DIV/0!</v>
      </c>
      <c r="H172" s="6"/>
      <c r="I172" s="27"/>
    </row>
    <row r="173" spans="1:9" ht="45" customHeight="1" x14ac:dyDescent="0.25">
      <c r="A173" s="11" t="s">
        <v>460</v>
      </c>
      <c r="B173" s="7" t="s">
        <v>461</v>
      </c>
      <c r="C173" s="6">
        <v>0</v>
      </c>
      <c r="D173" s="6">
        <v>194064689.06999999</v>
      </c>
      <c r="E173" s="6">
        <v>194064689.06999999</v>
      </c>
      <c r="F173" s="6">
        <v>0</v>
      </c>
      <c r="G173" s="6">
        <f t="shared" si="33"/>
        <v>100</v>
      </c>
      <c r="H173" s="6"/>
    </row>
    <row r="174" spans="1:9" ht="81.75" customHeight="1" x14ac:dyDescent="0.25">
      <c r="A174" s="11" t="s">
        <v>493</v>
      </c>
      <c r="B174" s="7" t="s">
        <v>494</v>
      </c>
      <c r="C174" s="6">
        <v>0</v>
      </c>
      <c r="D174" s="6">
        <v>77753275.859999999</v>
      </c>
      <c r="E174" s="6">
        <v>55600000.509999998</v>
      </c>
      <c r="F174" s="6">
        <v>0</v>
      </c>
      <c r="G174" s="6">
        <f t="shared" si="33"/>
        <v>71.508241800784759</v>
      </c>
      <c r="H174" s="6"/>
      <c r="I174" s="34" t="s">
        <v>482</v>
      </c>
    </row>
    <row r="175" spans="1:9" ht="76.5" customHeight="1" x14ac:dyDescent="0.25">
      <c r="A175" s="11" t="s">
        <v>495</v>
      </c>
      <c r="B175" s="7" t="s">
        <v>494</v>
      </c>
      <c r="C175" s="6">
        <v>0</v>
      </c>
      <c r="D175" s="6">
        <v>37911128.340000004</v>
      </c>
      <c r="E175" s="6">
        <v>21592811.899999999</v>
      </c>
      <c r="F175" s="6">
        <v>0</v>
      </c>
      <c r="G175" s="6">
        <f t="shared" si="33"/>
        <v>56.95639471964077</v>
      </c>
      <c r="H175" s="40"/>
      <c r="I175" s="34" t="s">
        <v>482</v>
      </c>
    </row>
    <row r="176" spans="1:9" ht="47.25" customHeight="1" x14ac:dyDescent="0.25">
      <c r="A176" s="11" t="s">
        <v>457</v>
      </c>
      <c r="B176" s="7" t="s">
        <v>459</v>
      </c>
      <c r="C176" s="6">
        <v>3157894.74</v>
      </c>
      <c r="D176" s="6">
        <v>0</v>
      </c>
      <c r="E176" s="6">
        <v>0</v>
      </c>
      <c r="F176" s="6">
        <f t="shared" si="32"/>
        <v>0</v>
      </c>
      <c r="G176" s="30">
        <v>0</v>
      </c>
      <c r="H176" s="41"/>
      <c r="I176" s="33"/>
    </row>
    <row r="177" spans="1:9" ht="43.5" customHeight="1" x14ac:dyDescent="0.25">
      <c r="A177" s="11" t="s">
        <v>488</v>
      </c>
      <c r="B177" s="7" t="s">
        <v>453</v>
      </c>
      <c r="C177" s="6">
        <v>201314</v>
      </c>
      <c r="D177" s="6">
        <v>242460.95</v>
      </c>
      <c r="E177" s="6">
        <v>242460.95</v>
      </c>
      <c r="F177" s="6">
        <v>0</v>
      </c>
      <c r="G177" s="30">
        <f t="shared" si="33"/>
        <v>100</v>
      </c>
      <c r="H177" s="41"/>
      <c r="I177" s="33"/>
    </row>
    <row r="178" spans="1:9" ht="74.25" hidden="1" customHeight="1" x14ac:dyDescent="0.25">
      <c r="A178" s="11" t="s">
        <v>451</v>
      </c>
      <c r="B178" s="7" t="s">
        <v>452</v>
      </c>
      <c r="C178" s="6">
        <v>0</v>
      </c>
      <c r="D178" s="6">
        <v>130935.02</v>
      </c>
      <c r="E178" s="6">
        <v>130934.98</v>
      </c>
      <c r="F178" s="6">
        <v>0</v>
      </c>
      <c r="G178" s="30">
        <f t="shared" si="33"/>
        <v>99.999969450495357</v>
      </c>
      <c r="H178" s="41"/>
      <c r="I178" s="33"/>
    </row>
    <row r="179" spans="1:9" ht="44.25" hidden="1" customHeight="1" x14ac:dyDescent="0.25">
      <c r="A179" s="11" t="s">
        <v>456</v>
      </c>
      <c r="B179" s="7" t="s">
        <v>294</v>
      </c>
      <c r="C179" s="6">
        <v>0</v>
      </c>
      <c r="D179" s="6">
        <v>0</v>
      </c>
      <c r="E179" s="6">
        <v>0</v>
      </c>
      <c r="F179" s="6" t="e">
        <f t="shared" si="32"/>
        <v>#DIV/0!</v>
      </c>
      <c r="G179" s="30" t="e">
        <f t="shared" si="33"/>
        <v>#DIV/0!</v>
      </c>
      <c r="H179" s="41"/>
      <c r="I179" s="33"/>
    </row>
    <row r="180" spans="1:9" ht="45" hidden="1" customHeight="1" x14ac:dyDescent="0.25">
      <c r="A180" s="11" t="s">
        <v>456</v>
      </c>
      <c r="B180" s="7" t="s">
        <v>295</v>
      </c>
      <c r="C180" s="6">
        <v>14298795.439999999</v>
      </c>
      <c r="D180" s="6">
        <v>39344492.509999998</v>
      </c>
      <c r="E180" s="6">
        <v>38351580.719999999</v>
      </c>
      <c r="F180" s="6">
        <f t="shared" si="32"/>
        <v>268.2154652881726</v>
      </c>
      <c r="G180" s="30">
        <f t="shared" si="33"/>
        <v>97.476363966957663</v>
      </c>
      <c r="H180" s="41"/>
      <c r="I180" s="33"/>
    </row>
    <row r="181" spans="1:9" ht="74.25" customHeight="1" x14ac:dyDescent="0.25">
      <c r="A181" s="11" t="s">
        <v>296</v>
      </c>
      <c r="B181" s="7" t="s">
        <v>297</v>
      </c>
      <c r="C181" s="6">
        <v>1202738.0900000001</v>
      </c>
      <c r="D181" s="6">
        <v>0</v>
      </c>
      <c r="E181" s="6">
        <v>0</v>
      </c>
      <c r="F181" s="6">
        <f t="shared" si="32"/>
        <v>0</v>
      </c>
      <c r="G181" s="30">
        <v>0</v>
      </c>
      <c r="H181" s="41"/>
      <c r="I181" s="33"/>
    </row>
    <row r="182" spans="1:9" ht="75" hidden="1" customHeight="1" x14ac:dyDescent="0.25">
      <c r="A182" s="11" t="s">
        <v>298</v>
      </c>
      <c r="B182" s="7" t="s">
        <v>299</v>
      </c>
      <c r="C182" s="6">
        <v>1706309.52</v>
      </c>
      <c r="D182" s="6">
        <v>868690.48</v>
      </c>
      <c r="E182" s="6">
        <v>868690.48</v>
      </c>
      <c r="F182" s="6">
        <f t="shared" si="32"/>
        <v>50.910486627303122</v>
      </c>
      <c r="G182" s="30">
        <f t="shared" si="33"/>
        <v>100</v>
      </c>
      <c r="H182" s="41"/>
      <c r="I182" s="33"/>
    </row>
    <row r="183" spans="1:9" ht="59.25" hidden="1" customHeight="1" x14ac:dyDescent="0.25">
      <c r="A183" s="11" t="s">
        <v>300</v>
      </c>
      <c r="B183" s="7" t="s">
        <v>301</v>
      </c>
      <c r="C183" s="6">
        <f>C184</f>
        <v>0</v>
      </c>
      <c r="D183" s="6">
        <f t="shared" ref="D183" si="34">D184</f>
        <v>0</v>
      </c>
      <c r="E183" s="6">
        <v>0</v>
      </c>
      <c r="F183" s="6" t="e">
        <f t="shared" si="32"/>
        <v>#DIV/0!</v>
      </c>
      <c r="G183" s="30" t="e">
        <f t="shared" si="33"/>
        <v>#DIV/0!</v>
      </c>
      <c r="H183" s="41"/>
      <c r="I183" s="33"/>
    </row>
    <row r="184" spans="1:9" ht="75" hidden="1" customHeight="1" x14ac:dyDescent="0.25">
      <c r="A184" s="11" t="s">
        <v>302</v>
      </c>
      <c r="B184" s="7" t="s">
        <v>303</v>
      </c>
      <c r="C184" s="6">
        <v>0</v>
      </c>
      <c r="D184" s="6">
        <v>0</v>
      </c>
      <c r="E184" s="6">
        <v>0</v>
      </c>
      <c r="F184" s="6" t="e">
        <f t="shared" si="32"/>
        <v>#DIV/0!</v>
      </c>
      <c r="G184" s="30" t="e">
        <f t="shared" si="33"/>
        <v>#DIV/0!</v>
      </c>
      <c r="H184" s="41"/>
      <c r="I184" s="33"/>
    </row>
    <row r="185" spans="1:9" ht="43.5" customHeight="1" x14ac:dyDescent="0.25">
      <c r="A185" s="11" t="s">
        <v>304</v>
      </c>
      <c r="B185" s="7" t="s">
        <v>305</v>
      </c>
      <c r="C185" s="6">
        <v>32212177.829999998</v>
      </c>
      <c r="D185" s="6">
        <v>26656375.600000001</v>
      </c>
      <c r="E185" s="6">
        <v>26656375.600000001</v>
      </c>
      <c r="F185" s="6">
        <f t="shared" si="32"/>
        <v>82.7524787075224</v>
      </c>
      <c r="G185" s="30">
        <f t="shared" si="33"/>
        <v>100</v>
      </c>
      <c r="H185" s="41" t="s">
        <v>482</v>
      </c>
      <c r="I185" s="33"/>
    </row>
    <row r="186" spans="1:9" ht="45" hidden="1" customHeight="1" x14ac:dyDescent="0.25">
      <c r="A186" s="11" t="s">
        <v>306</v>
      </c>
      <c r="B186" s="7" t="s">
        <v>307</v>
      </c>
      <c r="C186" s="6">
        <v>25864587.969999999</v>
      </c>
      <c r="D186" s="6">
        <v>21642497.640000001</v>
      </c>
      <c r="E186" s="6">
        <v>21642497.640000001</v>
      </c>
      <c r="F186" s="6">
        <f t="shared" si="32"/>
        <v>83.67617402257811</v>
      </c>
      <c r="G186" s="30">
        <f t="shared" si="33"/>
        <v>100</v>
      </c>
      <c r="H186" s="41"/>
      <c r="I186" s="33"/>
    </row>
    <row r="187" spans="1:9" ht="75" x14ac:dyDescent="0.25">
      <c r="A187" s="11" t="s">
        <v>490</v>
      </c>
      <c r="B187" s="7" t="s">
        <v>491</v>
      </c>
      <c r="C187" s="6">
        <v>28211190.48</v>
      </c>
      <c r="D187" s="6">
        <v>271872095.41000003</v>
      </c>
      <c r="E187" s="6">
        <v>271872095.41000003</v>
      </c>
      <c r="F187" s="6">
        <v>0</v>
      </c>
      <c r="G187" s="30">
        <f t="shared" si="33"/>
        <v>100</v>
      </c>
      <c r="H187" s="41"/>
      <c r="I187" s="33"/>
    </row>
    <row r="188" spans="1:9" ht="45" hidden="1" customHeight="1" x14ac:dyDescent="0.25">
      <c r="A188" s="11" t="s">
        <v>464</v>
      </c>
      <c r="B188" s="7" t="s">
        <v>465</v>
      </c>
      <c r="C188" s="6">
        <v>0</v>
      </c>
      <c r="D188" s="6">
        <v>2503677.83</v>
      </c>
      <c r="E188" s="6">
        <v>2503677.83</v>
      </c>
      <c r="F188" s="6">
        <v>0</v>
      </c>
      <c r="G188" s="30">
        <f t="shared" si="33"/>
        <v>100</v>
      </c>
      <c r="H188" s="38"/>
      <c r="I188" s="33"/>
    </row>
    <row r="189" spans="1:9" ht="42" customHeight="1" x14ac:dyDescent="0.25">
      <c r="A189" s="11" t="s">
        <v>492</v>
      </c>
      <c r="B189" s="7" t="s">
        <v>368</v>
      </c>
      <c r="C189" s="6">
        <v>0</v>
      </c>
      <c r="D189" s="6">
        <v>855119.05</v>
      </c>
      <c r="E189" s="6">
        <v>855119.05</v>
      </c>
      <c r="F189" s="6">
        <v>0</v>
      </c>
      <c r="G189" s="30">
        <f t="shared" si="33"/>
        <v>100</v>
      </c>
      <c r="H189" s="38"/>
      <c r="I189" s="33"/>
    </row>
    <row r="190" spans="1:9" ht="30" hidden="1" customHeight="1" x14ac:dyDescent="0.25">
      <c r="A190" s="11" t="s">
        <v>369</v>
      </c>
      <c r="B190" s="7" t="s">
        <v>370</v>
      </c>
      <c r="C190" s="6">
        <v>0</v>
      </c>
      <c r="D190" s="6">
        <v>0</v>
      </c>
      <c r="E190" s="6">
        <v>0</v>
      </c>
      <c r="F190" s="6" t="e">
        <f t="shared" si="32"/>
        <v>#DIV/0!</v>
      </c>
      <c r="G190" s="6" t="e">
        <f t="shared" si="33"/>
        <v>#DIV/0!</v>
      </c>
      <c r="H190" s="40"/>
      <c r="I190" s="32"/>
    </row>
    <row r="191" spans="1:9" ht="29.25" customHeight="1" x14ac:dyDescent="0.25">
      <c r="A191" s="11" t="s">
        <v>308</v>
      </c>
      <c r="B191" s="7" t="s">
        <v>309</v>
      </c>
      <c r="C191" s="6">
        <v>47697484.170000002</v>
      </c>
      <c r="D191" s="6">
        <v>40114812.140000001</v>
      </c>
      <c r="E191" s="6">
        <v>33083717.219999999</v>
      </c>
      <c r="F191" s="6">
        <f t="shared" si="32"/>
        <v>69.361556056259388</v>
      </c>
      <c r="G191" s="30">
        <f t="shared" si="33"/>
        <v>82.472571738684451</v>
      </c>
      <c r="H191" s="42" t="s">
        <v>482</v>
      </c>
      <c r="I191" s="42" t="s">
        <v>482</v>
      </c>
    </row>
    <row r="192" spans="1:9" ht="45" hidden="1" customHeight="1" x14ac:dyDescent="0.25">
      <c r="A192" s="11" t="s">
        <v>310</v>
      </c>
      <c r="B192" s="7" t="s">
        <v>311</v>
      </c>
      <c r="C192" s="6">
        <v>0</v>
      </c>
      <c r="D192" s="6">
        <v>44851101.609999999</v>
      </c>
      <c r="E192" s="6">
        <v>44851101.609999999</v>
      </c>
      <c r="F192" s="6" t="e">
        <f t="shared" si="32"/>
        <v>#DIV/0!</v>
      </c>
      <c r="G192" s="30">
        <f t="shared" si="33"/>
        <v>100</v>
      </c>
      <c r="H192" s="41"/>
      <c r="I192" s="43"/>
    </row>
    <row r="193" spans="1:9" ht="28.5" customHeight="1" x14ac:dyDescent="0.25">
      <c r="A193" s="11" t="s">
        <v>428</v>
      </c>
      <c r="B193" s="7" t="s">
        <v>434</v>
      </c>
      <c r="C193" s="6">
        <v>0</v>
      </c>
      <c r="D193" s="6">
        <v>1138298.1000000001</v>
      </c>
      <c r="E193" s="6">
        <v>1138298.1000000001</v>
      </c>
      <c r="F193" s="6">
        <v>0</v>
      </c>
      <c r="G193" s="30">
        <f t="shared" si="33"/>
        <v>100</v>
      </c>
      <c r="H193" s="41"/>
      <c r="I193" s="43"/>
    </row>
    <row r="194" spans="1:9" ht="45" hidden="1" customHeight="1" x14ac:dyDescent="0.25">
      <c r="A194" s="11" t="s">
        <v>429</v>
      </c>
      <c r="B194" s="7" t="s">
        <v>435</v>
      </c>
      <c r="C194" s="6">
        <v>0</v>
      </c>
      <c r="D194" s="6">
        <v>4609322.6900000004</v>
      </c>
      <c r="E194" s="6">
        <v>4609322.6900000004</v>
      </c>
      <c r="F194" s="6">
        <v>0</v>
      </c>
      <c r="G194" s="30">
        <f t="shared" si="33"/>
        <v>100</v>
      </c>
      <c r="H194" s="41"/>
      <c r="I194" s="43"/>
    </row>
    <row r="195" spans="1:9" ht="41.25" customHeight="1" x14ac:dyDescent="0.25">
      <c r="A195" s="11" t="s">
        <v>430</v>
      </c>
      <c r="B195" s="7" t="s">
        <v>437</v>
      </c>
      <c r="C195" s="6">
        <v>12019277.32</v>
      </c>
      <c r="D195" s="6">
        <v>0</v>
      </c>
      <c r="E195" s="6">
        <v>0</v>
      </c>
      <c r="F195" s="6">
        <f t="shared" si="32"/>
        <v>0</v>
      </c>
      <c r="G195" s="30">
        <v>0</v>
      </c>
      <c r="H195" s="41"/>
      <c r="I195" s="43"/>
    </row>
    <row r="196" spans="1:9" ht="45" hidden="1" customHeight="1" x14ac:dyDescent="0.25">
      <c r="A196" s="11" t="s">
        <v>431</v>
      </c>
      <c r="B196" s="7" t="s">
        <v>438</v>
      </c>
      <c r="C196" s="6">
        <v>33743928.579999998</v>
      </c>
      <c r="D196" s="6">
        <v>29781666.670000002</v>
      </c>
      <c r="E196" s="6">
        <v>29781666.670000002</v>
      </c>
      <c r="F196" s="6">
        <f t="shared" si="32"/>
        <v>88.25785237007517</v>
      </c>
      <c r="G196" s="30">
        <f t="shared" si="33"/>
        <v>100</v>
      </c>
      <c r="H196" s="41"/>
      <c r="I196" s="43"/>
    </row>
    <row r="197" spans="1:9" ht="0.75" hidden="1" customHeight="1" x14ac:dyDescent="0.25">
      <c r="A197" s="11" t="s">
        <v>433</v>
      </c>
      <c r="B197" s="7" t="s">
        <v>436</v>
      </c>
      <c r="C197" s="6">
        <v>0</v>
      </c>
      <c r="D197" s="6">
        <v>0</v>
      </c>
      <c r="E197" s="6">
        <v>0</v>
      </c>
      <c r="F197" s="6">
        <v>0</v>
      </c>
      <c r="G197" s="30" t="e">
        <f t="shared" si="33"/>
        <v>#DIV/0!</v>
      </c>
      <c r="H197" s="41"/>
      <c r="I197" s="43"/>
    </row>
    <row r="198" spans="1:9" ht="45" hidden="1" customHeight="1" x14ac:dyDescent="0.25">
      <c r="A198" s="11" t="s">
        <v>432</v>
      </c>
      <c r="B198" s="7" t="s">
        <v>439</v>
      </c>
      <c r="C198" s="6">
        <v>0</v>
      </c>
      <c r="D198" s="6">
        <v>500817.82</v>
      </c>
      <c r="E198" s="6">
        <v>500817.82</v>
      </c>
      <c r="F198" s="6">
        <v>0</v>
      </c>
      <c r="G198" s="30">
        <f t="shared" si="33"/>
        <v>100</v>
      </c>
      <c r="H198" s="41"/>
      <c r="I198" s="43"/>
    </row>
    <row r="199" spans="1:9" ht="38.25" customHeight="1" x14ac:dyDescent="0.25">
      <c r="A199" s="11" t="s">
        <v>486</v>
      </c>
      <c r="B199" s="7" t="s">
        <v>487</v>
      </c>
      <c r="C199" s="6">
        <v>2062900</v>
      </c>
      <c r="D199" s="6">
        <v>2040816.33</v>
      </c>
      <c r="E199" s="6">
        <v>2040816.33</v>
      </c>
      <c r="F199" s="6">
        <v>0</v>
      </c>
      <c r="G199" s="30">
        <f t="shared" si="33"/>
        <v>100</v>
      </c>
      <c r="H199" s="41"/>
      <c r="I199" s="43"/>
    </row>
    <row r="200" spans="1:9" ht="45" hidden="1" x14ac:dyDescent="0.25">
      <c r="A200" s="11" t="s">
        <v>462</v>
      </c>
      <c r="B200" s="7" t="s">
        <v>463</v>
      </c>
      <c r="C200" s="6">
        <v>0</v>
      </c>
      <c r="D200" s="6">
        <v>5446626.9400000004</v>
      </c>
      <c r="E200" s="6">
        <v>5446626.9400000004</v>
      </c>
      <c r="F200" s="6">
        <v>0</v>
      </c>
      <c r="G200" s="30">
        <f t="shared" si="33"/>
        <v>100</v>
      </c>
      <c r="H200" s="41"/>
      <c r="I200" s="44"/>
    </row>
    <row r="201" spans="1:9" ht="43.5" customHeight="1" x14ac:dyDescent="0.25">
      <c r="A201" s="11" t="s">
        <v>312</v>
      </c>
      <c r="B201" s="7" t="s">
        <v>313</v>
      </c>
      <c r="C201" s="6">
        <v>382339037.33999997</v>
      </c>
      <c r="D201" s="6">
        <v>1246286296.49</v>
      </c>
      <c r="E201" s="6">
        <v>1081791230.04</v>
      </c>
      <c r="F201" s="6">
        <f t="shared" si="32"/>
        <v>282.94030281768039</v>
      </c>
      <c r="G201" s="30">
        <f t="shared" si="33"/>
        <v>86.801181485082637</v>
      </c>
      <c r="H201" s="37" t="s">
        <v>511</v>
      </c>
      <c r="I201" s="42" t="s">
        <v>376</v>
      </c>
    </row>
    <row r="202" spans="1:9" hidden="1" x14ac:dyDescent="0.25">
      <c r="A202" s="11" t="s">
        <v>314</v>
      </c>
      <c r="B202" s="7" t="s">
        <v>315</v>
      </c>
      <c r="C202" s="6">
        <v>363355853.06999999</v>
      </c>
      <c r="D202" s="6">
        <v>1108173102.9400001</v>
      </c>
      <c r="E202" s="6">
        <v>1025936294.3099999</v>
      </c>
      <c r="F202" s="6">
        <f t="shared" si="32"/>
        <v>282.35028709234933</v>
      </c>
      <c r="G202" s="30">
        <f t="shared" si="33"/>
        <v>92.579064731689968</v>
      </c>
      <c r="H202" s="41"/>
      <c r="I202" s="42"/>
    </row>
    <row r="203" spans="1:9" ht="30" x14ac:dyDescent="0.25">
      <c r="A203" s="11" t="s">
        <v>316</v>
      </c>
      <c r="B203" s="7" t="s">
        <v>317</v>
      </c>
      <c r="C203" s="19">
        <f>C204+C206+C208+C210+C212+C214+C216+C217+C219+C221</f>
        <v>2241293747.2200003</v>
      </c>
      <c r="D203" s="6">
        <f>D204+D206+D208+D210+D212+D214+D216+D217+D219+D221</f>
        <v>2211250501.1700001</v>
      </c>
      <c r="E203" s="6">
        <f>E204+E206+E208+E210+E212+E214+E216+E217+E219+E221</f>
        <v>2200610588.73</v>
      </c>
      <c r="F203" s="6">
        <f t="shared" si="32"/>
        <v>98.184835943951484</v>
      </c>
      <c r="G203" s="30">
        <f t="shared" si="33"/>
        <v>99.518828263266855</v>
      </c>
      <c r="H203" s="45" t="s">
        <v>482</v>
      </c>
      <c r="I203" s="45" t="s">
        <v>482</v>
      </c>
    </row>
    <row r="204" spans="1:9" ht="44.25" customHeight="1" x14ac:dyDescent="0.25">
      <c r="A204" s="11" t="s">
        <v>318</v>
      </c>
      <c r="B204" s="7" t="s">
        <v>319</v>
      </c>
      <c r="C204" s="6">
        <v>2043792573.22</v>
      </c>
      <c r="D204" s="6">
        <v>2062132399.1700001</v>
      </c>
      <c r="E204" s="6">
        <v>2053918761.8</v>
      </c>
      <c r="F204" s="6">
        <f t="shared" si="32"/>
        <v>100.49546067994788</v>
      </c>
      <c r="G204" s="30">
        <f t="shared" si="33"/>
        <v>99.601692045898403</v>
      </c>
      <c r="H204" s="41"/>
      <c r="I204" s="51" t="s">
        <v>455</v>
      </c>
    </row>
    <row r="205" spans="1:9" ht="45" hidden="1" customHeight="1" x14ac:dyDescent="0.25">
      <c r="A205" s="11" t="s">
        <v>320</v>
      </c>
      <c r="B205" s="7" t="s">
        <v>321</v>
      </c>
      <c r="C205" s="6">
        <v>1689030721.8</v>
      </c>
      <c r="D205" s="6">
        <v>1737282849.8399999</v>
      </c>
      <c r="E205" s="6">
        <v>1735909392.03</v>
      </c>
      <c r="F205" s="6">
        <f t="shared" si="32"/>
        <v>102.77547765265285</v>
      </c>
      <c r="G205" s="30">
        <f t="shared" si="33"/>
        <v>99.920942187961714</v>
      </c>
      <c r="H205" s="41"/>
      <c r="I205" s="52"/>
    </row>
    <row r="206" spans="1:9" ht="87.75" customHeight="1" x14ac:dyDescent="0.25">
      <c r="A206" s="11" t="s">
        <v>322</v>
      </c>
      <c r="B206" s="7" t="s">
        <v>323</v>
      </c>
      <c r="C206" s="6">
        <v>40119631</v>
      </c>
      <c r="D206" s="6">
        <v>25419690</v>
      </c>
      <c r="E206" s="6">
        <v>25198554.93</v>
      </c>
      <c r="F206" s="6">
        <f t="shared" si="32"/>
        <v>62.808541110460361</v>
      </c>
      <c r="G206" s="30">
        <f t="shared" si="33"/>
        <v>99.130063859944798</v>
      </c>
      <c r="H206" s="41" t="s">
        <v>482</v>
      </c>
      <c r="I206" s="52"/>
    </row>
    <row r="207" spans="1:9" ht="105" hidden="1" customHeight="1" x14ac:dyDescent="0.25">
      <c r="A207" s="11" t="s">
        <v>324</v>
      </c>
      <c r="B207" s="7" t="s">
        <v>325</v>
      </c>
      <c r="C207" s="6">
        <v>41458942</v>
      </c>
      <c r="D207" s="6">
        <v>27278876</v>
      </c>
      <c r="E207" s="6">
        <v>26578876</v>
      </c>
      <c r="F207" s="6">
        <f t="shared" si="32"/>
        <v>64.108910449282575</v>
      </c>
      <c r="G207" s="30">
        <f t="shared" si="33"/>
        <v>97.433911866456668</v>
      </c>
      <c r="H207" s="41"/>
      <c r="I207" s="46"/>
    </row>
    <row r="208" spans="1:9" ht="86.25" customHeight="1" x14ac:dyDescent="0.25">
      <c r="A208" s="11" t="s">
        <v>326</v>
      </c>
      <c r="B208" s="7" t="s">
        <v>327</v>
      </c>
      <c r="C208" s="6">
        <v>31782870</v>
      </c>
      <c r="D208" s="6">
        <v>0</v>
      </c>
      <c r="E208" s="6">
        <v>0</v>
      </c>
      <c r="F208" s="6">
        <f t="shared" si="32"/>
        <v>0</v>
      </c>
      <c r="G208" s="30">
        <v>0</v>
      </c>
      <c r="H208" s="41"/>
      <c r="I208" s="46"/>
    </row>
    <row r="209" spans="1:9" ht="75" hidden="1" customHeight="1" x14ac:dyDescent="0.25">
      <c r="A209" s="11" t="s">
        <v>328</v>
      </c>
      <c r="B209" s="7" t="s">
        <v>329</v>
      </c>
      <c r="C209" s="6">
        <v>29831130</v>
      </c>
      <c r="D209" s="6">
        <v>26400000</v>
      </c>
      <c r="E209" s="6">
        <v>26400000</v>
      </c>
      <c r="F209" s="6">
        <f t="shared" si="32"/>
        <v>88.498156120804012</v>
      </c>
      <c r="G209" s="30">
        <f t="shared" si="33"/>
        <v>100</v>
      </c>
      <c r="H209" s="41"/>
      <c r="I209" s="46"/>
    </row>
    <row r="210" spans="1:9" ht="73.5" customHeight="1" x14ac:dyDescent="0.25">
      <c r="A210" s="11" t="s">
        <v>330</v>
      </c>
      <c r="B210" s="7" t="s">
        <v>331</v>
      </c>
      <c r="C210" s="6">
        <v>26718</v>
      </c>
      <c r="D210" s="6">
        <v>97628</v>
      </c>
      <c r="E210" s="6">
        <v>97628</v>
      </c>
      <c r="F210" s="6">
        <f t="shared" si="32"/>
        <v>365.40160191631111</v>
      </c>
      <c r="G210" s="30">
        <f t="shared" si="33"/>
        <v>100</v>
      </c>
      <c r="H210" s="35" t="s">
        <v>511</v>
      </c>
      <c r="I210" s="46"/>
    </row>
    <row r="211" spans="1:9" ht="73.5" hidden="1" customHeight="1" x14ac:dyDescent="0.25">
      <c r="A211" s="11" t="s">
        <v>332</v>
      </c>
      <c r="B211" s="7" t="s">
        <v>333</v>
      </c>
      <c r="C211" s="6">
        <v>91069</v>
      </c>
      <c r="D211" s="6">
        <v>29650</v>
      </c>
      <c r="E211" s="6">
        <v>29650</v>
      </c>
      <c r="F211" s="6">
        <f t="shared" si="32"/>
        <v>32.557730951256744</v>
      </c>
      <c r="G211" s="6">
        <f t="shared" si="33"/>
        <v>100</v>
      </c>
      <c r="H211" s="47"/>
      <c r="I211" s="27"/>
    </row>
    <row r="212" spans="1:9" ht="60" hidden="1" customHeight="1" x14ac:dyDescent="0.25">
      <c r="A212" s="11" t="s">
        <v>334</v>
      </c>
      <c r="B212" s="7" t="s">
        <v>335</v>
      </c>
      <c r="C212" s="6">
        <f>C213</f>
        <v>0</v>
      </c>
      <c r="D212" s="6">
        <f t="shared" ref="D212:E212" si="35">D213</f>
        <v>0</v>
      </c>
      <c r="E212" s="6">
        <f t="shared" si="35"/>
        <v>0</v>
      </c>
      <c r="F212" s="6">
        <v>0</v>
      </c>
      <c r="G212" s="6">
        <v>0</v>
      </c>
      <c r="H212" s="6"/>
      <c r="I212" s="27"/>
    </row>
    <row r="213" spans="1:9" ht="72.75" hidden="1" customHeight="1" x14ac:dyDescent="0.25">
      <c r="A213" s="11" t="s">
        <v>336</v>
      </c>
      <c r="B213" s="7" t="s">
        <v>337</v>
      </c>
      <c r="C213" s="6">
        <v>0</v>
      </c>
      <c r="D213" s="6">
        <v>0</v>
      </c>
      <c r="E213" s="6">
        <v>0</v>
      </c>
      <c r="F213" s="6">
        <v>0</v>
      </c>
      <c r="G213" s="6">
        <v>0</v>
      </c>
      <c r="H213" s="6"/>
      <c r="I213" s="27"/>
    </row>
    <row r="214" spans="1:9" ht="72.75" customHeight="1" x14ac:dyDescent="0.25">
      <c r="A214" s="11" t="s">
        <v>338</v>
      </c>
      <c r="B214" s="7" t="s">
        <v>339</v>
      </c>
      <c r="C214" s="6">
        <v>110340200</v>
      </c>
      <c r="D214" s="6">
        <v>107074500</v>
      </c>
      <c r="E214" s="6">
        <v>104869360</v>
      </c>
      <c r="F214" s="6">
        <f t="shared" si="32"/>
        <v>95.041843317304114</v>
      </c>
      <c r="G214" s="6">
        <f t="shared" si="33"/>
        <v>97.940555407683433</v>
      </c>
      <c r="H214" s="37" t="s">
        <v>375</v>
      </c>
      <c r="I214" s="20" t="s">
        <v>375</v>
      </c>
    </row>
    <row r="215" spans="1:9" ht="75" hidden="1" x14ac:dyDescent="0.25">
      <c r="A215" s="11" t="s">
        <v>340</v>
      </c>
      <c r="B215" s="7" t="s">
        <v>341</v>
      </c>
      <c r="C215" s="6">
        <v>101150000</v>
      </c>
      <c r="D215" s="6">
        <v>110340200</v>
      </c>
      <c r="E215" s="6">
        <v>96788825</v>
      </c>
      <c r="F215" s="6">
        <f t="shared" si="32"/>
        <v>95.688408304498267</v>
      </c>
      <c r="G215" s="6">
        <f t="shared" si="33"/>
        <v>87.718551352997366</v>
      </c>
      <c r="H215" s="6"/>
      <c r="I215" s="27"/>
    </row>
    <row r="216" spans="1:9" ht="0.75" hidden="1" customHeight="1" x14ac:dyDescent="0.25">
      <c r="A216" s="11" t="s">
        <v>390</v>
      </c>
      <c r="B216" s="7" t="s">
        <v>391</v>
      </c>
      <c r="C216" s="6">
        <v>0</v>
      </c>
      <c r="D216" s="6">
        <v>0</v>
      </c>
      <c r="E216" s="6">
        <v>0</v>
      </c>
      <c r="F216" s="6"/>
      <c r="G216" s="6" t="e">
        <f t="shared" si="33"/>
        <v>#DIV/0!</v>
      </c>
      <c r="H216" s="40"/>
      <c r="I216" s="27" t="s">
        <v>418</v>
      </c>
    </row>
    <row r="217" spans="1:9" ht="28.5" customHeight="1" x14ac:dyDescent="0.25">
      <c r="A217" s="11" t="s">
        <v>342</v>
      </c>
      <c r="B217" s="7" t="s">
        <v>343</v>
      </c>
      <c r="C217" s="6">
        <v>8430187</v>
      </c>
      <c r="D217" s="6">
        <v>8097168</v>
      </c>
      <c r="E217" s="6">
        <v>8097168</v>
      </c>
      <c r="F217" s="6">
        <f t="shared" si="32"/>
        <v>96.049684307121538</v>
      </c>
      <c r="G217" s="30">
        <f t="shared" si="33"/>
        <v>100</v>
      </c>
      <c r="H217" s="48" t="s">
        <v>455</v>
      </c>
      <c r="I217" s="27"/>
    </row>
    <row r="218" spans="1:9" ht="45" hidden="1" customHeight="1" x14ac:dyDescent="0.25">
      <c r="A218" s="11" t="s">
        <v>344</v>
      </c>
      <c r="B218" s="7" t="s">
        <v>345</v>
      </c>
      <c r="C218" s="6">
        <v>8329534</v>
      </c>
      <c r="D218" s="6">
        <v>8329534</v>
      </c>
      <c r="E218" s="6">
        <v>8329534</v>
      </c>
      <c r="F218" s="6">
        <f t="shared" si="32"/>
        <v>100</v>
      </c>
      <c r="G218" s="30">
        <f t="shared" si="33"/>
        <v>100</v>
      </c>
      <c r="H218" s="48" t="s">
        <v>455</v>
      </c>
      <c r="I218" s="33"/>
    </row>
    <row r="219" spans="1:9" ht="28.5" customHeight="1" x14ac:dyDescent="0.25">
      <c r="A219" s="11" t="s">
        <v>392</v>
      </c>
      <c r="B219" s="7" t="s">
        <v>396</v>
      </c>
      <c r="C219" s="6">
        <v>4281721</v>
      </c>
      <c r="D219" s="6">
        <v>4241891</v>
      </c>
      <c r="E219" s="6">
        <v>4241891</v>
      </c>
      <c r="F219" s="6">
        <f t="shared" si="32"/>
        <v>99.069766572833686</v>
      </c>
      <c r="G219" s="30">
        <f t="shared" si="33"/>
        <v>100</v>
      </c>
      <c r="H219" s="48" t="s">
        <v>455</v>
      </c>
      <c r="I219" s="36"/>
    </row>
    <row r="220" spans="1:9" ht="30" hidden="1" customHeight="1" x14ac:dyDescent="0.25">
      <c r="A220" s="11" t="s">
        <v>392</v>
      </c>
      <c r="B220" s="7" t="s">
        <v>395</v>
      </c>
      <c r="C220" s="6">
        <v>3322755</v>
      </c>
      <c r="D220" s="6">
        <v>3415300</v>
      </c>
      <c r="E220" s="6">
        <v>3234166.89</v>
      </c>
      <c r="F220" s="6">
        <f t="shared" si="32"/>
        <v>97.333895818379631</v>
      </c>
      <c r="G220" s="30">
        <f t="shared" si="33"/>
        <v>94.696421690627474</v>
      </c>
      <c r="H220" s="48"/>
      <c r="I220" s="31"/>
    </row>
    <row r="221" spans="1:9" ht="14.25" customHeight="1" x14ac:dyDescent="0.25">
      <c r="A221" s="11" t="s">
        <v>393</v>
      </c>
      <c r="B221" s="7" t="s">
        <v>398</v>
      </c>
      <c r="C221" s="6">
        <v>2519847</v>
      </c>
      <c r="D221" s="6">
        <v>4187225</v>
      </c>
      <c r="E221" s="6">
        <v>4187225</v>
      </c>
      <c r="F221" s="6">
        <f t="shared" si="32"/>
        <v>166.16981110361067</v>
      </c>
      <c r="G221" s="30">
        <f t="shared" si="33"/>
        <v>100</v>
      </c>
      <c r="H221" s="48"/>
      <c r="I221" s="31"/>
    </row>
    <row r="222" spans="1:9" ht="15" hidden="1" customHeight="1" x14ac:dyDescent="0.25">
      <c r="A222" s="11" t="s">
        <v>394</v>
      </c>
      <c r="B222" s="7" t="s">
        <v>397</v>
      </c>
      <c r="C222" s="6">
        <v>1983578</v>
      </c>
      <c r="D222" s="6">
        <v>2035880</v>
      </c>
      <c r="E222" s="6">
        <v>2035880</v>
      </c>
      <c r="F222" s="6">
        <f t="shared" ref="F222:F231" si="36">E222/C222*100</f>
        <v>102.63675035718282</v>
      </c>
      <c r="G222" s="30">
        <f t="shared" si="33"/>
        <v>100</v>
      </c>
      <c r="H222" s="48"/>
      <c r="I222" s="31"/>
    </row>
    <row r="223" spans="1:9" ht="54.75" customHeight="1" x14ac:dyDescent="0.25">
      <c r="A223" s="11" t="s">
        <v>346</v>
      </c>
      <c r="B223" s="7" t="s">
        <v>347</v>
      </c>
      <c r="C223" s="6">
        <f>C224+C226+C230+C232+C234</f>
        <v>81772583.099999994</v>
      </c>
      <c r="D223" s="6">
        <f>D224+D225+D226+D228+D230+D232+D234</f>
        <v>118396442</v>
      </c>
      <c r="E223" s="6">
        <f>E224+E225+E226+E228+E230+E232+E234</f>
        <v>109049295.52</v>
      </c>
      <c r="F223" s="6">
        <f t="shared" si="36"/>
        <v>133.35679439971122</v>
      </c>
      <c r="G223" s="30">
        <f t="shared" si="33"/>
        <v>92.105213364435386</v>
      </c>
      <c r="H223" s="35" t="s">
        <v>511</v>
      </c>
      <c r="I223" s="35" t="s">
        <v>455</v>
      </c>
    </row>
    <row r="224" spans="1:9" ht="75" customHeight="1" x14ac:dyDescent="0.25">
      <c r="A224" s="11" t="s">
        <v>348</v>
      </c>
      <c r="B224" s="7" t="s">
        <v>349</v>
      </c>
      <c r="C224" s="6">
        <v>75465000</v>
      </c>
      <c r="D224" s="6">
        <v>80928900</v>
      </c>
      <c r="E224" s="6">
        <v>71581753.519999996</v>
      </c>
      <c r="F224" s="6">
        <f t="shared" si="36"/>
        <v>94.854241727953351</v>
      </c>
      <c r="G224" s="6">
        <f t="shared" si="33"/>
        <v>88.450174807763347</v>
      </c>
      <c r="H224" s="37" t="s">
        <v>375</v>
      </c>
      <c r="I224" s="20" t="s">
        <v>375</v>
      </c>
    </row>
    <row r="225" spans="1:9" ht="167.25" customHeight="1" x14ac:dyDescent="0.25">
      <c r="A225" s="11" t="s">
        <v>507</v>
      </c>
      <c r="B225" s="7" t="s">
        <v>496</v>
      </c>
      <c r="C225" s="6">
        <v>0</v>
      </c>
      <c r="D225" s="6">
        <v>1132740</v>
      </c>
      <c r="E225" s="6">
        <v>1132740</v>
      </c>
      <c r="F225" s="6">
        <v>0</v>
      </c>
      <c r="G225" s="6">
        <f t="shared" si="33"/>
        <v>100</v>
      </c>
      <c r="H225" s="40"/>
      <c r="I225" s="27"/>
    </row>
    <row r="226" spans="1:9" ht="91.5" customHeight="1" x14ac:dyDescent="0.25">
      <c r="A226" s="11" t="s">
        <v>506</v>
      </c>
      <c r="B226" s="7" t="s">
        <v>472</v>
      </c>
      <c r="C226" s="6">
        <v>6307583.0999999996</v>
      </c>
      <c r="D226" s="6">
        <v>10709784</v>
      </c>
      <c r="E226" s="6">
        <v>10709784</v>
      </c>
      <c r="F226" s="6">
        <v>0</v>
      </c>
      <c r="G226" s="30">
        <f t="shared" si="33"/>
        <v>100</v>
      </c>
      <c r="H226" s="41"/>
      <c r="I226" s="27"/>
    </row>
    <row r="227" spans="1:9" ht="1.5" hidden="1" customHeight="1" x14ac:dyDescent="0.25">
      <c r="A227" s="11" t="s">
        <v>470</v>
      </c>
      <c r="B227" s="7" t="s">
        <v>471</v>
      </c>
      <c r="C227" s="6">
        <v>0</v>
      </c>
      <c r="D227" s="6">
        <v>2796443</v>
      </c>
      <c r="E227" s="6">
        <v>2796443</v>
      </c>
      <c r="F227" s="6">
        <v>0</v>
      </c>
      <c r="G227" s="30">
        <f t="shared" si="33"/>
        <v>100</v>
      </c>
      <c r="H227" s="41"/>
      <c r="I227" s="33"/>
    </row>
    <row r="228" spans="1:9" ht="52.5" hidden="1" customHeight="1" x14ac:dyDescent="0.25">
      <c r="A228" s="11" t="s">
        <v>467</v>
      </c>
      <c r="B228" s="7" t="s">
        <v>469</v>
      </c>
      <c r="C228" s="6">
        <v>0</v>
      </c>
      <c r="D228" s="6">
        <v>0</v>
      </c>
      <c r="E228" s="6">
        <v>0</v>
      </c>
      <c r="F228" s="6">
        <v>0</v>
      </c>
      <c r="G228" s="30" t="e">
        <f t="shared" si="33"/>
        <v>#DIV/0!</v>
      </c>
      <c r="H228" s="41"/>
      <c r="I228" s="33"/>
    </row>
    <row r="229" spans="1:9" ht="47.25" hidden="1" customHeight="1" x14ac:dyDescent="0.25">
      <c r="A229" s="11" t="s">
        <v>466</v>
      </c>
      <c r="B229" s="7" t="s">
        <v>468</v>
      </c>
      <c r="C229" s="6">
        <v>0</v>
      </c>
      <c r="D229" s="6">
        <v>15306122.449999999</v>
      </c>
      <c r="E229" s="6">
        <v>15306122.449999999</v>
      </c>
      <c r="F229" s="6">
        <v>0</v>
      </c>
      <c r="G229" s="30">
        <f t="shared" si="33"/>
        <v>100</v>
      </c>
      <c r="H229" s="41"/>
      <c r="I229" s="33"/>
    </row>
    <row r="230" spans="1:9" ht="91.5" hidden="1" customHeight="1" x14ac:dyDescent="0.25">
      <c r="A230" s="11" t="s">
        <v>444</v>
      </c>
      <c r="B230" s="7" t="s">
        <v>446</v>
      </c>
      <c r="C230" s="6">
        <v>0</v>
      </c>
      <c r="D230" s="6">
        <v>0</v>
      </c>
      <c r="E230" s="6">
        <v>0</v>
      </c>
      <c r="F230" s="6" t="e">
        <f t="shared" si="36"/>
        <v>#DIV/0!</v>
      </c>
      <c r="G230" s="30" t="e">
        <f t="shared" si="33"/>
        <v>#DIV/0!</v>
      </c>
      <c r="H230" s="41"/>
      <c r="I230" s="33"/>
    </row>
    <row r="231" spans="1:9" ht="93" hidden="1" customHeight="1" x14ac:dyDescent="0.25">
      <c r="A231" s="11" t="s">
        <v>445</v>
      </c>
      <c r="B231" s="7" t="s">
        <v>447</v>
      </c>
      <c r="C231" s="6">
        <v>319731880</v>
      </c>
      <c r="D231" s="6">
        <v>699272961.40999997</v>
      </c>
      <c r="E231" s="6">
        <v>586735889.19000006</v>
      </c>
      <c r="F231" s="6">
        <f t="shared" si="36"/>
        <v>183.50872274294326</v>
      </c>
      <c r="G231" s="30">
        <f t="shared" si="33"/>
        <v>83.906560323298876</v>
      </c>
      <c r="H231" s="41"/>
      <c r="I231" s="33"/>
    </row>
    <row r="232" spans="1:9" ht="49.5" customHeight="1" x14ac:dyDescent="0.25">
      <c r="A232" s="11" t="s">
        <v>350</v>
      </c>
      <c r="B232" s="7" t="s">
        <v>351</v>
      </c>
      <c r="C232" s="6">
        <v>0</v>
      </c>
      <c r="D232" s="6">
        <v>3938848</v>
      </c>
      <c r="E232" s="6">
        <v>3938848</v>
      </c>
      <c r="F232" s="6">
        <v>0</v>
      </c>
      <c r="G232" s="30">
        <f t="shared" si="33"/>
        <v>100</v>
      </c>
      <c r="H232" s="41"/>
      <c r="I232" s="33"/>
    </row>
    <row r="233" spans="1:9" ht="68.25" hidden="1" customHeight="1" x14ac:dyDescent="0.25">
      <c r="A233" s="11" t="s">
        <v>352</v>
      </c>
      <c r="B233" s="7" t="s">
        <v>353</v>
      </c>
      <c r="C233" s="6">
        <v>0</v>
      </c>
      <c r="D233" s="6">
        <v>6377056</v>
      </c>
      <c r="E233" s="6">
        <v>7509840</v>
      </c>
      <c r="F233" s="6">
        <v>0</v>
      </c>
      <c r="G233" s="30">
        <f t="shared" si="33"/>
        <v>117.7634319033736</v>
      </c>
      <c r="H233" s="41"/>
      <c r="I233" s="33"/>
    </row>
    <row r="234" spans="1:9" ht="31.5" customHeight="1" x14ac:dyDescent="0.25">
      <c r="A234" s="11" t="s">
        <v>440</v>
      </c>
      <c r="B234" s="7" t="s">
        <v>443</v>
      </c>
      <c r="C234" s="6">
        <f>C235</f>
        <v>0</v>
      </c>
      <c r="D234" s="6">
        <v>21686170</v>
      </c>
      <c r="E234" s="6">
        <v>21686170</v>
      </c>
      <c r="F234" s="6">
        <v>0</v>
      </c>
      <c r="G234" s="30">
        <f t="shared" si="33"/>
        <v>100</v>
      </c>
      <c r="H234" s="41"/>
      <c r="I234" s="33"/>
    </row>
    <row r="235" spans="1:9" ht="30" hidden="1" x14ac:dyDescent="0.25">
      <c r="A235" s="11" t="s">
        <v>441</v>
      </c>
      <c r="B235" s="7" t="s">
        <v>442</v>
      </c>
      <c r="C235" s="6">
        <v>0</v>
      </c>
      <c r="D235" s="6">
        <v>14658018.699999999</v>
      </c>
      <c r="E235" s="6">
        <v>13942414.699999999</v>
      </c>
      <c r="F235" s="6">
        <v>0</v>
      </c>
      <c r="G235" s="6">
        <f t="shared" si="33"/>
        <v>95.11800322645243</v>
      </c>
      <c r="H235" s="47"/>
      <c r="I235" s="27"/>
    </row>
    <row r="236" spans="1:9" ht="33.75" customHeight="1" x14ac:dyDescent="0.25">
      <c r="A236" s="11" t="s">
        <v>354</v>
      </c>
      <c r="B236" s="7" t="s">
        <v>355</v>
      </c>
      <c r="C236" s="6">
        <f>C237</f>
        <v>0</v>
      </c>
      <c r="D236" s="6">
        <v>3851000</v>
      </c>
      <c r="E236" s="6">
        <v>38090553.960000001</v>
      </c>
      <c r="F236" s="6">
        <v>0</v>
      </c>
      <c r="G236" s="6">
        <f t="shared" si="33"/>
        <v>989.10812672033239</v>
      </c>
      <c r="H236" s="6"/>
      <c r="I236" s="20" t="s">
        <v>505</v>
      </c>
    </row>
    <row r="237" spans="1:9" ht="27" hidden="1" customHeight="1" x14ac:dyDescent="0.25">
      <c r="A237" s="11" t="s">
        <v>356</v>
      </c>
      <c r="B237" s="7" t="s">
        <v>357</v>
      </c>
      <c r="C237" s="6">
        <f>C239</f>
        <v>0</v>
      </c>
      <c r="D237" s="6">
        <f>D238+D239</f>
        <v>605000</v>
      </c>
      <c r="E237" s="6">
        <f>E238+E239</f>
        <v>605000</v>
      </c>
      <c r="F237" s="6">
        <v>0</v>
      </c>
      <c r="G237" s="6">
        <f t="shared" si="33"/>
        <v>100</v>
      </c>
      <c r="H237" s="6"/>
      <c r="I237" s="27"/>
    </row>
    <row r="238" spans="1:9" ht="90" hidden="1" x14ac:dyDescent="0.25">
      <c r="A238" s="25" t="s">
        <v>448</v>
      </c>
      <c r="B238" s="7" t="s">
        <v>449</v>
      </c>
      <c r="C238" s="6">
        <v>0</v>
      </c>
      <c r="D238" s="6">
        <v>0</v>
      </c>
      <c r="E238" s="6">
        <v>0</v>
      </c>
      <c r="F238" s="6">
        <v>0</v>
      </c>
      <c r="G238" s="6">
        <v>0</v>
      </c>
      <c r="H238" s="6"/>
      <c r="I238" s="27"/>
    </row>
    <row r="239" spans="1:9" ht="30" hidden="1" x14ac:dyDescent="0.25">
      <c r="A239" s="11" t="s">
        <v>356</v>
      </c>
      <c r="B239" s="7" t="s">
        <v>358</v>
      </c>
      <c r="C239" s="6">
        <v>0</v>
      </c>
      <c r="D239" s="6">
        <v>605000</v>
      </c>
      <c r="E239" s="6">
        <v>605000</v>
      </c>
      <c r="F239" s="6">
        <v>0</v>
      </c>
      <c r="G239" s="6">
        <f t="shared" si="33"/>
        <v>100</v>
      </c>
      <c r="H239" s="6"/>
      <c r="I239" s="27"/>
    </row>
    <row r="240" spans="1:9" ht="57" customHeight="1" thickBot="1" x14ac:dyDescent="0.3">
      <c r="A240" s="11" t="s">
        <v>359</v>
      </c>
      <c r="B240" s="7" t="s">
        <v>360</v>
      </c>
      <c r="C240" s="6" t="s">
        <v>12</v>
      </c>
      <c r="D240" s="6" t="s">
        <v>12</v>
      </c>
      <c r="E240" s="6">
        <v>-807273.27</v>
      </c>
      <c r="F240" s="6">
        <f>F241</f>
        <v>0</v>
      </c>
      <c r="G240" s="6" t="s">
        <v>12</v>
      </c>
      <c r="H240" s="6"/>
      <c r="I240" s="27"/>
    </row>
    <row r="241" spans="1:9" ht="63.75" hidden="1" customHeight="1" thickBot="1" x14ac:dyDescent="0.3">
      <c r="A241" s="11" t="s">
        <v>361</v>
      </c>
      <c r="B241" s="7" t="s">
        <v>362</v>
      </c>
      <c r="C241" s="6" t="s">
        <v>12</v>
      </c>
      <c r="D241" s="6" t="s">
        <v>12</v>
      </c>
      <c r="E241" s="6">
        <f>E242+E243</f>
        <v>-10793.38</v>
      </c>
      <c r="F241" s="6">
        <f>F242+F243</f>
        <v>0</v>
      </c>
      <c r="G241" s="6" t="s">
        <v>12</v>
      </c>
      <c r="H241" s="6"/>
      <c r="I241" s="2"/>
    </row>
    <row r="242" spans="1:9" ht="45.75" hidden="1" thickBot="1" x14ac:dyDescent="0.3">
      <c r="A242" s="11" t="s">
        <v>416</v>
      </c>
      <c r="B242" s="7" t="s">
        <v>363</v>
      </c>
      <c r="C242" s="6" t="s">
        <v>12</v>
      </c>
      <c r="D242" s="6" t="s">
        <v>12</v>
      </c>
      <c r="E242" s="6"/>
      <c r="F242" s="6">
        <v>0</v>
      </c>
      <c r="G242" s="6" t="s">
        <v>12</v>
      </c>
      <c r="H242" s="6"/>
      <c r="I242" s="2"/>
    </row>
    <row r="243" spans="1:9" ht="60.75" hidden="1" thickBot="1" x14ac:dyDescent="0.3">
      <c r="A243" s="11" t="s">
        <v>364</v>
      </c>
      <c r="B243" s="7" t="s">
        <v>365</v>
      </c>
      <c r="C243" s="6" t="s">
        <v>12</v>
      </c>
      <c r="D243" s="6" t="s">
        <v>12</v>
      </c>
      <c r="E243" s="6">
        <v>-10793.38</v>
      </c>
      <c r="F243" s="6">
        <v>0</v>
      </c>
      <c r="G243" s="6" t="s">
        <v>12</v>
      </c>
      <c r="H243" s="6"/>
      <c r="I243" s="2"/>
    </row>
    <row r="244" spans="1:9" x14ac:dyDescent="0.25">
      <c r="A244" s="8"/>
      <c r="B244" s="9"/>
      <c r="C244" s="9"/>
      <c r="D244" s="9"/>
      <c r="E244" s="9"/>
      <c r="F244" s="9"/>
      <c r="G244" s="9"/>
      <c r="H244" s="9"/>
      <c r="I244" s="9"/>
    </row>
    <row r="245" spans="1:9" x14ac:dyDescent="0.25">
      <c r="A245" s="8"/>
      <c r="B245" s="8"/>
      <c r="C245" s="10"/>
      <c r="D245" s="10"/>
      <c r="E245" s="10"/>
      <c r="F245" s="10"/>
      <c r="G245" s="10"/>
      <c r="H245" s="10"/>
      <c r="I245" s="10"/>
    </row>
  </sheetData>
  <mergeCells count="5">
    <mergeCell ref="A3:A4"/>
    <mergeCell ref="B3:B4"/>
    <mergeCell ref="C3:D3"/>
    <mergeCell ref="E3:I3"/>
    <mergeCell ref="I204:I20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Евгения А. Федченко</dc:creator>
  <cp:lastModifiedBy>Елена А. Малина</cp:lastModifiedBy>
  <cp:lastPrinted>2023-02-03T05:30:35Z</cp:lastPrinted>
  <dcterms:created xsi:type="dcterms:W3CDTF">2021-03-09T02:16:02Z</dcterms:created>
  <dcterms:modified xsi:type="dcterms:W3CDTF">2025-03-17T07:07:50Z</dcterms:modified>
</cp:coreProperties>
</file>